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n\Documents\ועד פטאנק\2020-2021\"/>
    </mc:Choice>
  </mc:AlternateContent>
  <bookViews>
    <workbookView xWindow="0" yWindow="0" windowWidth="28800" windowHeight="11625" firstSheet="1" activeTab="1"/>
  </bookViews>
  <sheets>
    <sheet name="גיליון6" sheetId="12" state="hidden" r:id="rId1"/>
    <sheet name="משתתפים" sheetId="10" r:id="rId2"/>
    <sheet name="טופס דיווח תחרות מחשב  " sheetId="9" r:id="rId3"/>
    <sheet name="טופס דיווח תחרות ידני" sheetId="11" r:id="rId4"/>
    <sheet name="זוכים" sheetId="3" r:id="rId5"/>
    <sheet name="רנקינג סופי שוויצרית" sheetId="14" r:id="rId6"/>
    <sheet name="נוק אאוט" sheetId="13" r:id="rId7"/>
    <sheet name="מידע" sheetId="2" r:id="rId8"/>
    <sheet name="נוהל" sheetId="15" r:id="rId9"/>
    <sheet name="הערות" sheetId="16" r:id="rId10"/>
    <sheet name="גיליון5" sheetId="17" r:id="rId11"/>
  </sheets>
  <definedNames>
    <definedName name="_xlnm._FilterDatabase" localSheetId="0" hidden="1">גיליון6!$A$5:$H$673</definedName>
    <definedName name="_xlnm.Print_Area" localSheetId="3">'טופס דיווח תחרות ידני'!$A$1:$N$51</definedName>
    <definedName name="_xlnm.Print_Area" localSheetId="2">'טופס דיווח תחרות מחשב  '!$A$1:$N$54</definedName>
    <definedName name="_xlnm.Print_Area" localSheetId="1">משתתפים!$A$1:$N$84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9" l="1"/>
  <c r="M53" i="9" l="1"/>
  <c r="H1" i="10" l="1"/>
  <c r="M13" i="9" l="1"/>
  <c r="M44" i="9" l="1"/>
  <c r="M48" i="9"/>
  <c r="M49" i="9"/>
  <c r="M47" i="9"/>
  <c r="M45" i="9"/>
  <c r="M46" i="9"/>
  <c r="A1" i="10"/>
  <c r="K43" i="9" l="1"/>
  <c r="K41" i="9"/>
  <c r="K39" i="9"/>
  <c r="K37" i="9"/>
  <c r="K35" i="9"/>
  <c r="K33" i="9"/>
  <c r="K31" i="9"/>
  <c r="K29" i="9"/>
  <c r="K27" i="9"/>
  <c r="K25" i="9"/>
  <c r="K23" i="9"/>
  <c r="K21" i="9"/>
  <c r="K19" i="9"/>
  <c r="J36" i="9"/>
  <c r="J30" i="9"/>
  <c r="J24" i="9"/>
  <c r="J43" i="9"/>
  <c r="J41" i="9"/>
  <c r="J39" i="9"/>
  <c r="J37" i="9"/>
  <c r="J35" i="9"/>
  <c r="M35" i="9" s="1"/>
  <c r="J33" i="9"/>
  <c r="J31" i="9"/>
  <c r="J29" i="9"/>
  <c r="J27" i="9"/>
  <c r="J25" i="9"/>
  <c r="J23" i="9"/>
  <c r="J21" i="9"/>
  <c r="J19" i="9"/>
  <c r="J40" i="9"/>
  <c r="J34" i="9"/>
  <c r="J26" i="9"/>
  <c r="J20" i="9"/>
  <c r="K42" i="9"/>
  <c r="K40" i="9"/>
  <c r="K38" i="9"/>
  <c r="K36" i="9"/>
  <c r="K34" i="9"/>
  <c r="K32" i="9"/>
  <c r="K30" i="9"/>
  <c r="K28" i="9"/>
  <c r="K26" i="9"/>
  <c r="K24" i="9"/>
  <c r="K22" i="9"/>
  <c r="K20" i="9"/>
  <c r="K18" i="9"/>
  <c r="J42" i="9"/>
  <c r="J38" i="9"/>
  <c r="J32" i="9"/>
  <c r="J28" i="9"/>
  <c r="J22" i="9"/>
  <c r="J18" i="9"/>
  <c r="N3" i="9"/>
  <c r="M36" i="9" l="1"/>
  <c r="M41" i="9"/>
  <c r="M39" i="9"/>
  <c r="M30" i="9"/>
  <c r="M32" i="9"/>
  <c r="M43" i="9"/>
  <c r="M37" i="9"/>
  <c r="M38" i="9"/>
  <c r="M34" i="9"/>
  <c r="M42" i="9"/>
  <c r="M40" i="9"/>
  <c r="M33" i="9"/>
  <c r="M31" i="9"/>
  <c r="M27" i="9"/>
  <c r="M22" i="9"/>
  <c r="M29" i="9"/>
  <c r="M26" i="9"/>
  <c r="M28" i="9"/>
  <c r="M20" i="9"/>
  <c r="M18" i="9"/>
  <c r="M23" i="9"/>
  <c r="M19" i="9"/>
  <c r="M25" i="9"/>
  <c r="M24" i="9"/>
  <c r="M21" i="9"/>
  <c r="N5" i="9"/>
  <c r="G26" i="11" l="1"/>
  <c r="M49" i="11"/>
  <c r="N4" i="11"/>
  <c r="G29" i="11" l="1"/>
  <c r="L51" i="9"/>
  <c r="K50" i="9"/>
  <c r="N53" i="9" s="1"/>
  <c r="J50" i="9"/>
  <c r="J51" i="9" l="1"/>
  <c r="M51" i="9"/>
  <c r="N51" i="9" s="1"/>
  <c r="F24" i="9" l="1"/>
  <c r="F27" i="9" s="1"/>
  <c r="F30" i="9" s="1"/>
</calcChain>
</file>

<file path=xl/comments1.xml><?xml version="1.0" encoding="utf-8"?>
<comments xmlns="http://schemas.openxmlformats.org/spreadsheetml/2006/main">
  <authors>
    <author>עמי</author>
  </authors>
  <commentList>
    <comment ref="A32" authorId="0" shapeId="0">
      <text>
        <r>
          <rPr>
            <b/>
            <sz val="9"/>
            <color indexed="81"/>
            <rFont val="Tahoma"/>
            <family val="2"/>
          </rPr>
          <t>עמי:</t>
        </r>
        <r>
          <rPr>
            <sz val="9"/>
            <color indexed="81"/>
            <rFont val="Tahoma"/>
            <family val="2"/>
          </rPr>
          <t xml:space="preserve">
לחץ על הלשונית ובחר את סוג התחרות</t>
        </r>
      </text>
    </comment>
  </commentList>
</comments>
</file>

<file path=xl/sharedStrings.xml><?xml version="1.0" encoding="utf-8"?>
<sst xmlns="http://schemas.openxmlformats.org/spreadsheetml/2006/main" count="1860" uniqueCount="940">
  <si>
    <t>מקום:</t>
  </si>
  <si>
    <t>תאריך:</t>
  </si>
  <si>
    <t>מועדון</t>
  </si>
  <si>
    <t>סה"כ</t>
  </si>
  <si>
    <t>שעת התחלה:</t>
  </si>
  <si>
    <t>שעת סיום:</t>
  </si>
  <si>
    <t>תשלום</t>
  </si>
  <si>
    <t>ארגון תחרות</t>
  </si>
  <si>
    <t>שופטים</t>
  </si>
  <si>
    <t>חתימת מארגן</t>
  </si>
  <si>
    <t>דמי השתתפות</t>
  </si>
  <si>
    <t>טופס  דיווח תחרות</t>
  </si>
  <si>
    <t>עלויות</t>
  </si>
  <si>
    <t>פרסים</t>
  </si>
  <si>
    <t>אירוח</t>
  </si>
  <si>
    <t>ארגון ושיפוט</t>
  </si>
  <si>
    <t>שונות</t>
  </si>
  <si>
    <t>רווח/הפסד</t>
  </si>
  <si>
    <t xml:space="preserve">     הערות</t>
  </si>
  <si>
    <t>מס' שחקנים</t>
  </si>
  <si>
    <t>דרג א'</t>
  </si>
  <si>
    <t>דרג ב'</t>
  </si>
  <si>
    <t>ספורטאים</t>
  </si>
  <si>
    <t>זיכוי /חוב</t>
  </si>
  <si>
    <t>דור צעיר</t>
  </si>
  <si>
    <t>מקום</t>
  </si>
  <si>
    <t>בוגרים</t>
  </si>
  <si>
    <t>בטורניר</t>
  </si>
  <si>
    <t>סכום להעברה להתאחדות</t>
  </si>
  <si>
    <t>הפרשה</t>
  </si>
  <si>
    <t>להתאחדות</t>
  </si>
  <si>
    <t>טורניר</t>
  </si>
  <si>
    <t>אליפות</t>
  </si>
  <si>
    <t>ערד</t>
  </si>
  <si>
    <t>לימן</t>
  </si>
  <si>
    <t>נתניה</t>
  </si>
  <si>
    <t>פרדסיה</t>
  </si>
  <si>
    <t>רעות</t>
  </si>
  <si>
    <t>לב הרצליה</t>
  </si>
  <si>
    <t>יהוד</t>
  </si>
  <si>
    <t>תל אביב</t>
  </si>
  <si>
    <t>אשדוד</t>
  </si>
  <si>
    <t>לוד</t>
  </si>
  <si>
    <t>צאלים</t>
  </si>
  <si>
    <t>בלבש</t>
  </si>
  <si>
    <t>לתשלום</t>
  </si>
  <si>
    <t>מקדם</t>
  </si>
  <si>
    <t>אליפות יחידים ארצית</t>
  </si>
  <si>
    <t>אליפות יחידים מחוזית צפון</t>
  </si>
  <si>
    <t>אליפות יחידים מחוזית מרכז</t>
  </si>
  <si>
    <t>אליפות יחידים מחוזית דרום</t>
  </si>
  <si>
    <t>אליפות יחידים מחוזית נגב ערבה</t>
  </si>
  <si>
    <t>אליפות צליפה</t>
  </si>
  <si>
    <t>אליפות זוגות מחוזית צפון</t>
  </si>
  <si>
    <t>אליפות זוגות מחוזית מרכז</t>
  </si>
  <si>
    <t>אליפות זוגות מחוזית דרום</t>
  </si>
  <si>
    <t>אליפות זוגות מחוזית נגב ערבה</t>
  </si>
  <si>
    <t>אליפות זוגות ארצית</t>
  </si>
  <si>
    <t>אליפות שלשות מחוזית צפון</t>
  </si>
  <si>
    <t>אליפות שלשות מחוזית מרכז</t>
  </si>
  <si>
    <t>אליפות שלשות מחוזית דרום</t>
  </si>
  <si>
    <t>אליפות שלשות מחוזית נגב ערבה</t>
  </si>
  <si>
    <t>אליפות שלשות ארצית</t>
  </si>
  <si>
    <t>אליפות 2 גברים /אשה</t>
  </si>
  <si>
    <t>טורניר גבר/אשה</t>
  </si>
  <si>
    <t>אליפות יחידות נשים</t>
  </si>
  <si>
    <t>אליפות זוגות נשים</t>
  </si>
  <si>
    <t>אליפות יחידים דור צעיר</t>
  </si>
  <si>
    <t>אליפות זוגות דור צעיר</t>
  </si>
  <si>
    <t>טורניר גיל הזהב</t>
  </si>
  <si>
    <t>משחקי דירוג שלשות</t>
  </si>
  <si>
    <t>משחקי דירוג יחידים</t>
  </si>
  <si>
    <t>טורניר אשדוד סוכות</t>
  </si>
  <si>
    <t>טורניר באר יעקב</t>
  </si>
  <si>
    <t>טורניר זוגות נתניה</t>
  </si>
  <si>
    <t>טורניר עצמה - בוגר/דור צעיר</t>
  </si>
  <si>
    <t>טורניר ק. ביאליק</t>
  </si>
  <si>
    <t>טורניר 2 בוגרים/דור צעיר</t>
  </si>
  <si>
    <t>טורניר לימן</t>
  </si>
  <si>
    <t>טורניר אשדוד לזכר</t>
  </si>
  <si>
    <t>גביע דור צעיר</t>
  </si>
  <si>
    <t>טורניר פסח נתניה</t>
  </si>
  <si>
    <t>טורניר/אליפות</t>
  </si>
  <si>
    <t>טורניר מעורב בוגרים/דור צעיר</t>
  </si>
  <si>
    <t>אליפויות</t>
  </si>
  <si>
    <t>טורניר מועדוני</t>
  </si>
  <si>
    <t>שם תחרות</t>
  </si>
  <si>
    <t>סוג תחרות</t>
  </si>
  <si>
    <t>סכנין</t>
  </si>
  <si>
    <t>הרצליה</t>
  </si>
  <si>
    <t>ניר צבי</t>
  </si>
  <si>
    <t>באר יעקב</t>
  </si>
  <si>
    <t>רחובות</t>
  </si>
  <si>
    <t>אשדוד קשתות</t>
  </si>
  <si>
    <t>אשקלון</t>
  </si>
  <si>
    <t>ק.ביאליק</t>
  </si>
  <si>
    <t>ק. טבעון</t>
  </si>
  <si>
    <t>חצור הגלילית</t>
  </si>
  <si>
    <t>מיתר</t>
  </si>
  <si>
    <t>כפר סבא</t>
  </si>
  <si>
    <t>נהריה</t>
  </si>
  <si>
    <t xml:space="preserve">להלן שמות הזוכים לפי רמות דרוגים ומקומות </t>
  </si>
  <si>
    <t xml:space="preserve">רמה ב </t>
  </si>
  <si>
    <r>
      <t>דרוג ב2  1 בן סעדון, אלכס שוורצמן, סבטה וולך</t>
    </r>
    <r>
      <rPr>
        <b/>
        <sz val="12"/>
        <color rgb="FF1F497D"/>
        <rFont val="Arial"/>
        <family val="2"/>
      </rPr>
      <t xml:space="preserve"> </t>
    </r>
  </si>
  <si>
    <t xml:space="preserve">              2 אסתי זיסו, נאוה ערד ,חרלפ שרה </t>
  </si>
  <si>
    <t xml:space="preserve">               3 שושי ברגר, קרן פוקס , בני שגב </t>
  </si>
  <si>
    <t>דרוג ב1   1 סמי    ,רודי         ,גבי פוהרילס</t>
  </si>
  <si>
    <t xml:space="preserve">               2 בבר שרף,חנניה מלכה ,צבי טאובליט</t>
  </si>
  <si>
    <t xml:space="preserve">                3 זילבר יוסי,דוד הררי,יעקב מרואנקין</t>
  </si>
  <si>
    <t xml:space="preserve">רמה א </t>
  </si>
  <si>
    <t xml:space="preserve">דרג א2 1 חזי , איציק , שי סיטרוק </t>
  </si>
  <si>
    <t xml:space="preserve">           2 רפי ידגר, סימון בר , שמוליק פלד</t>
  </si>
  <si>
    <t>3 עוזי בשארי , אודי ' עופר</t>
  </si>
  <si>
    <t>דרג א1 1 אבי אלקובי,טל אלקובי,יורם ביאליק</t>
  </si>
  <si>
    <t xml:space="preserve">2 רן שריקי , סימו אלמליח, זאקו אלמליח </t>
  </si>
  <si>
    <t>3 רהב נצח, דן שירן, ניר וייס</t>
  </si>
  <si>
    <t>ליגה דור צעיר</t>
  </si>
  <si>
    <t xml:space="preserve">גביע </t>
  </si>
  <si>
    <t xml:space="preserve">ליגה </t>
  </si>
  <si>
    <t>שמות</t>
  </si>
  <si>
    <t>קבוצה  1</t>
  </si>
  <si>
    <t>קבוצה  2</t>
  </si>
  <si>
    <t>קבוצה  3</t>
  </si>
  <si>
    <t>קבוצה  4</t>
  </si>
  <si>
    <t>קבוצה  5</t>
  </si>
  <si>
    <t>קבוצה  6</t>
  </si>
  <si>
    <t>קבוצה  7</t>
  </si>
  <si>
    <t>קבוצה  8</t>
  </si>
  <si>
    <t>קבוצה  9</t>
  </si>
  <si>
    <t>קבוצה  10</t>
  </si>
  <si>
    <t>קבוצה  11</t>
  </si>
  <si>
    <t>קבוצה  12</t>
  </si>
  <si>
    <t>קבוצה  13</t>
  </si>
  <si>
    <t>קבוצה  14</t>
  </si>
  <si>
    <t>קבוצה  15</t>
  </si>
  <si>
    <t>קבוצה  16</t>
  </si>
  <si>
    <t>קבוצה  17</t>
  </si>
  <si>
    <t>קבוצה  18</t>
  </si>
  <si>
    <t>קבוצה  19</t>
  </si>
  <si>
    <t>קבוצה  20</t>
  </si>
  <si>
    <t>קבוצה  21</t>
  </si>
  <si>
    <t>קבוצה  22</t>
  </si>
  <si>
    <t>קבוצה  23</t>
  </si>
  <si>
    <t>קבוצה  24</t>
  </si>
  <si>
    <t>קבוצה  25</t>
  </si>
  <si>
    <t>קבוצה  41</t>
  </si>
  <si>
    <t>קבוצה  46</t>
  </si>
  <si>
    <t>קבוצה  47</t>
  </si>
  <si>
    <t>קבוצה  48</t>
  </si>
  <si>
    <t>קבוצה  49</t>
  </si>
  <si>
    <t>קבוצה  50</t>
  </si>
  <si>
    <t>אשדוד ד.צ</t>
  </si>
  <si>
    <t>ראשלצ</t>
  </si>
  <si>
    <t>בש</t>
  </si>
  <si>
    <t>לימן ד.צ</t>
  </si>
  <si>
    <t>בית הלוחם ים</t>
  </si>
  <si>
    <t>אשדוד קשתות ד.צ</t>
  </si>
  <si>
    <t>אשקלון ד.צ</t>
  </si>
  <si>
    <t>תל אביב ד.צ</t>
  </si>
  <si>
    <t>באר יעקב ד.צ</t>
  </si>
  <si>
    <t>בית הלוחם ים ד.צ</t>
  </si>
  <si>
    <t>בלבש ד.צ</t>
  </si>
  <si>
    <t>בש ד.צ</t>
  </si>
  <si>
    <t>הרצליה ד.צ</t>
  </si>
  <si>
    <t>חצור הגלילית ד.צ</t>
  </si>
  <si>
    <t>יהוד ד.צ</t>
  </si>
  <si>
    <t>כפר סבא ד.צ</t>
  </si>
  <si>
    <t>לב הרצליה ד.צ</t>
  </si>
  <si>
    <t>לוד ד.צ</t>
  </si>
  <si>
    <t>מיתר ד.צ</t>
  </si>
  <si>
    <t>נהריה ד.צ</t>
  </si>
  <si>
    <t>סכנין ד.צ</t>
  </si>
  <si>
    <t>ערד ד.צ</t>
  </si>
  <si>
    <t>פרדסיה ד.צ</t>
  </si>
  <si>
    <t>צאלים ד.צ</t>
  </si>
  <si>
    <t>ק. טבעון ד.צ</t>
  </si>
  <si>
    <t>ק.ביאליק ד.צ</t>
  </si>
  <si>
    <t>ראשלצ ד.צ</t>
  </si>
  <si>
    <t>רחובות ד.צ</t>
  </si>
  <si>
    <t>רעות ד.צ</t>
  </si>
  <si>
    <t>שריקי רן</t>
  </si>
  <si>
    <t>שריקי טדי</t>
  </si>
  <si>
    <t xml:space="preserve"> טורניר ביאליק </t>
  </si>
  <si>
    <t>שם אגודה</t>
  </si>
  <si>
    <t>שם ספורטאי</t>
  </si>
  <si>
    <t>תוצאה 
או מיקום</t>
  </si>
  <si>
    <t>שם הספורטאי/ת</t>
  </si>
  <si>
    <t>שם האגודה</t>
  </si>
  <si>
    <t>אזולאי גל</t>
  </si>
  <si>
    <t>איבגי אסתר</t>
  </si>
  <si>
    <t>אלקבץ משה</t>
  </si>
  <si>
    <t>אלקובי אבי</t>
  </si>
  <si>
    <t>אלקובי טל</t>
  </si>
  <si>
    <t>אסרף דודו</t>
  </si>
  <si>
    <t>בן זיכרי בלנש</t>
  </si>
  <si>
    <t>בן זיכרי חיים</t>
  </si>
  <si>
    <t>בן זיכרי נוי</t>
  </si>
  <si>
    <t>בן זיכרי עמרם</t>
  </si>
  <si>
    <t>בן מרגי מוריס</t>
  </si>
  <si>
    <t>גולדנברג רן</t>
  </si>
  <si>
    <t>דהן דוד</t>
  </si>
  <si>
    <t>דיקלה אליצור</t>
  </si>
  <si>
    <t>חוסה אסרף</t>
  </si>
  <si>
    <t>חזיז אורי</t>
  </si>
  <si>
    <t>כהן אורי</t>
  </si>
  <si>
    <t>כהן אליהו</t>
  </si>
  <si>
    <t>כהן אשר</t>
  </si>
  <si>
    <t>כהן צרלי</t>
  </si>
  <si>
    <t>מלכה יונתן</t>
  </si>
  <si>
    <t>מרציאנו בנימין</t>
  </si>
  <si>
    <t>מרציאנו מאור</t>
  </si>
  <si>
    <t>מרציאנו מיכאל</t>
  </si>
  <si>
    <t>סיטרוק שי</t>
  </si>
  <si>
    <t>סלקמן דניאל</t>
  </si>
  <si>
    <t>סעד אורן</t>
  </si>
  <si>
    <t>סעד אלירן</t>
  </si>
  <si>
    <t>עטיה משה</t>
  </si>
  <si>
    <t>עיני פנחס</t>
  </si>
  <si>
    <t>שער יגאל</t>
  </si>
  <si>
    <t>אשדות קשתות</t>
  </si>
  <si>
    <t>כהן שמיעה</t>
  </si>
  <si>
    <t>לוסקי ברוך</t>
  </si>
  <si>
    <t xml:space="preserve">מוטל מישל </t>
  </si>
  <si>
    <t>סויסה דניאל</t>
  </si>
  <si>
    <t>סויסה סימון</t>
  </si>
  <si>
    <t>סנטנה פרנסואה</t>
  </si>
  <si>
    <t>קורסיא דניאל</t>
  </si>
  <si>
    <t>שמענו אלכס</t>
  </si>
  <si>
    <t>תורגמן סילבן</t>
  </si>
  <si>
    <t>ב.הלוחם ב"ש</t>
  </si>
  <si>
    <t>אלוש שלומית</t>
  </si>
  <si>
    <t>בן נעים דני</t>
  </si>
  <si>
    <t>בן סעדון מאיר</t>
  </si>
  <si>
    <t>בנאיש שלמה</t>
  </si>
  <si>
    <t>ברכה משה</t>
  </si>
  <si>
    <t>חטאב פינחס</t>
  </si>
  <si>
    <t>ירון ברברה</t>
  </si>
  <si>
    <t>ירון סיימון</t>
  </si>
  <si>
    <t>לוי מאיר</t>
  </si>
  <si>
    <t>ניצן עידו</t>
  </si>
  <si>
    <t>קלמן משה</t>
  </si>
  <si>
    <t>שגב בני</t>
  </si>
  <si>
    <t>שגב דני</t>
  </si>
  <si>
    <t>שני יהודה</t>
  </si>
  <si>
    <t xml:space="preserve">אהרון אריה </t>
  </si>
  <si>
    <t>אזולי עידן</t>
  </si>
  <si>
    <t>בן עבו אבי</t>
  </si>
  <si>
    <t>דבש יצחק</t>
  </si>
  <si>
    <t>הולנדר אוהד</t>
  </si>
  <si>
    <t>הרוש חיים</t>
  </si>
  <si>
    <t>זילברמן משה</t>
  </si>
  <si>
    <t>חודרה יעקב</t>
  </si>
  <si>
    <t>חודרה לינוי</t>
  </si>
  <si>
    <t>מוניץ יעקב</t>
  </si>
  <si>
    <t>פרץ חיים</t>
  </si>
  <si>
    <t>צדוק יאיר</t>
  </si>
  <si>
    <t>שריד רוני</t>
  </si>
  <si>
    <t>באר שבע</t>
  </si>
  <si>
    <t>אברהימי אלעד</t>
  </si>
  <si>
    <t>גויכמן סבטה</t>
  </si>
  <si>
    <t>יורגראו מייל</t>
  </si>
  <si>
    <t>סספורטס עמי</t>
  </si>
  <si>
    <t>סספורטס שי</t>
  </si>
  <si>
    <t>פחימה יוסי</t>
  </si>
  <si>
    <t>רז מארק</t>
  </si>
  <si>
    <t>שוורצמן אלכס</t>
  </si>
  <si>
    <t>בית הלוחם ירושלים</t>
  </si>
  <si>
    <t>אביטן  הנרי</t>
  </si>
  <si>
    <t>אביטן זק</t>
  </si>
  <si>
    <t>אגמון  עזרה</t>
  </si>
  <si>
    <t>אוגלי שלמה</t>
  </si>
  <si>
    <t>אנקרי ניסים</t>
  </si>
  <si>
    <t>איתן עידו</t>
  </si>
  <si>
    <t>בן שאול שאול</t>
  </si>
  <si>
    <t>ברדוגו  אשר</t>
  </si>
  <si>
    <t>דגן  מיכאל</t>
  </si>
  <si>
    <t>דוידוביץ  ישראל</t>
  </si>
  <si>
    <t>דסה  ישראל</t>
  </si>
  <si>
    <t>הראל עזרא</t>
  </si>
  <si>
    <t>זהבי  צמח</t>
  </si>
  <si>
    <t xml:space="preserve">זיסו אברהם  </t>
  </si>
  <si>
    <t>חבשוש יאיר</t>
  </si>
  <si>
    <t>יעקובוביץ יהודה</t>
  </si>
  <si>
    <t>לוי  ציון</t>
  </si>
  <si>
    <t>לוי מכלוף ציון</t>
  </si>
  <si>
    <t>יצחקי אילן</t>
  </si>
  <si>
    <t>מחפודה דוד</t>
  </si>
  <si>
    <t>שמש נעים</t>
  </si>
  <si>
    <t>עמר מורדכי</t>
  </si>
  <si>
    <t>שמעיה הרצל</t>
  </si>
  <si>
    <t>שמש ברוך</t>
  </si>
  <si>
    <t>שרעבי ציון</t>
  </si>
  <si>
    <t xml:space="preserve"> גרשון  דן </t>
  </si>
  <si>
    <t xml:space="preserve"> גרשון  חיים</t>
  </si>
  <si>
    <t xml:space="preserve"> הרצל מירי</t>
  </si>
  <si>
    <t xml:space="preserve"> הררי  דוד</t>
  </si>
  <si>
    <t xml:space="preserve"> זילבר  יוסי</t>
  </si>
  <si>
    <t xml:space="preserve"> כץ  אמנון</t>
  </si>
  <si>
    <t xml:space="preserve"> מוטי  צור</t>
  </si>
  <si>
    <t xml:space="preserve"> מרואנקין  יעקוב</t>
  </si>
  <si>
    <t xml:space="preserve"> פוהורילס  גבי</t>
  </si>
  <si>
    <t>לוגיאר  דוד</t>
  </si>
  <si>
    <t>עמרן יעקוב</t>
  </si>
  <si>
    <t>שנון גרשון</t>
  </si>
  <si>
    <t>בר אמיר</t>
  </si>
  <si>
    <t>הרדוף אייל</t>
  </si>
  <si>
    <t>עמר ניב</t>
  </si>
  <si>
    <t xml:space="preserve"> מויאל משה</t>
  </si>
  <si>
    <t>אדולפו אברהם</t>
  </si>
  <si>
    <t>אליאל שמש</t>
  </si>
  <si>
    <t>אמזלג מורדכי</t>
  </si>
  <si>
    <t>אקריץ ליאון</t>
  </si>
  <si>
    <t>בוחבוט  יוסף</t>
  </si>
  <si>
    <t>גדמפור יוחאי</t>
  </si>
  <si>
    <t>גדמפור סיני</t>
  </si>
  <si>
    <t>גרוך שמואל</t>
  </si>
  <si>
    <t>חדד עובדיה</t>
  </si>
  <si>
    <t>לוי יעקוב</t>
  </si>
  <si>
    <t>ממן משה</t>
  </si>
  <si>
    <t>פרץ מקס</t>
  </si>
  <si>
    <t>שפע רוזה</t>
  </si>
  <si>
    <t>שרף בבר</t>
  </si>
  <si>
    <t>שרף נוי</t>
  </si>
  <si>
    <t>אלוני רחל</t>
  </si>
  <si>
    <t>אנידם אלברט</t>
  </si>
  <si>
    <t>בן זקן סרני</t>
  </si>
  <si>
    <t>בריח אבי</t>
  </si>
  <si>
    <t>ברקוביץ אברהם</t>
  </si>
  <si>
    <t>גרווני יהודה</t>
  </si>
  <si>
    <t>גרווני יהודית</t>
  </si>
  <si>
    <t>גריאת יעקוב</t>
  </si>
  <si>
    <t>דניאלס קלרה</t>
  </si>
  <si>
    <t>הירשפלד משה</t>
  </si>
  <si>
    <t>וג~מיה משה</t>
  </si>
  <si>
    <t>וונטורה דוד</t>
  </si>
  <si>
    <t>זאב רגב</t>
  </si>
  <si>
    <t>כהן אהוד</t>
  </si>
  <si>
    <t>כהן ישראל</t>
  </si>
  <si>
    <t>כהן מאיר</t>
  </si>
  <si>
    <t>כלף יוסי</t>
  </si>
  <si>
    <t>לבקוביץ שמעון</t>
  </si>
  <si>
    <t>לוי שמואל</t>
  </si>
  <si>
    <t>ליאור פיילר</t>
  </si>
  <si>
    <t>מזעקי שמואל</t>
  </si>
  <si>
    <t>סוויסה מאיר</t>
  </si>
  <si>
    <t>סוויסר שגיא</t>
  </si>
  <si>
    <t>עזרי חסן</t>
  </si>
  <si>
    <t>פלד אברהם</t>
  </si>
  <si>
    <t>פלד יעל</t>
  </si>
  <si>
    <t>פנשו סאלי</t>
  </si>
  <si>
    <t>פרץ שלום</t>
  </si>
  <si>
    <t>ציוני שלום</t>
  </si>
  <si>
    <t>רגב זאב</t>
  </si>
  <si>
    <t>רווח מאיר</t>
  </si>
  <si>
    <t>שילר נעומי</t>
  </si>
  <si>
    <t>אברהם לוי</t>
  </si>
  <si>
    <t>כפר לימן</t>
  </si>
  <si>
    <t>אלידע ונטין</t>
  </si>
  <si>
    <t>בן דוב  רני</t>
  </si>
  <si>
    <t>ברנד שלמה</t>
  </si>
  <si>
    <t>גרינברג אבי</t>
  </si>
  <si>
    <t>דובדבני  נועה</t>
  </si>
  <si>
    <t>ורצברגר חיים</t>
  </si>
  <si>
    <t>ורצברגר נעומי</t>
  </si>
  <si>
    <t>טריפמן חיים</t>
  </si>
  <si>
    <t>כהן אביב</t>
  </si>
  <si>
    <t>כהן עופרי</t>
  </si>
  <si>
    <t>כלב אלון</t>
  </si>
  <si>
    <t>כלב אמיר</t>
  </si>
  <si>
    <t>כלב עידו</t>
  </si>
  <si>
    <t>לסקוביץ יונתן</t>
  </si>
  <si>
    <t>נורדמן ארז</t>
  </si>
  <si>
    <t>סופר טל</t>
  </si>
  <si>
    <t>סןפר גיל</t>
  </si>
  <si>
    <t>פיניאס ניסים</t>
  </si>
  <si>
    <t>שוורץ יונתן</t>
  </si>
  <si>
    <t>שוסטרמן יצחק</t>
  </si>
  <si>
    <t>שניר אריה</t>
  </si>
  <si>
    <t>שרון ג'ואי</t>
  </si>
  <si>
    <t>אספיר חיים</t>
  </si>
  <si>
    <t>ארצי צביקה</t>
  </si>
  <si>
    <t>בק יוסי</t>
  </si>
  <si>
    <t>בריאן בנימין</t>
  </si>
  <si>
    <t>ברקת עדי</t>
  </si>
  <si>
    <t>וסרמן נסטור</t>
  </si>
  <si>
    <t>יוסילוביץ ישראל</t>
  </si>
  <si>
    <t>פז קובי</t>
  </si>
  <si>
    <t>קניגהיים  מריו</t>
  </si>
  <si>
    <t>קרוקר גילה</t>
  </si>
  <si>
    <t>שוורץ מנחם</t>
  </si>
  <si>
    <t>שוורץ רחל</t>
  </si>
  <si>
    <t>שלח אלי</t>
  </si>
  <si>
    <t>שקלר אשר</t>
  </si>
  <si>
    <t>מזכרת בתיה</t>
  </si>
  <si>
    <t>אברהם שליו</t>
  </si>
  <si>
    <t>איטח יצחק</t>
  </si>
  <si>
    <t>אסייג שמעון</t>
  </si>
  <si>
    <t>דהן מרסל</t>
  </si>
  <si>
    <t>זרד ירון</t>
  </si>
  <si>
    <t>טור שלם דפנה</t>
  </si>
  <si>
    <t>מלוכנא זהבה</t>
  </si>
  <si>
    <t>נייגו שלמה</t>
  </si>
  <si>
    <t>נייגו שרה</t>
  </si>
  <si>
    <t>עדני צביה</t>
  </si>
  <si>
    <t>ענתי אראלה</t>
  </si>
  <si>
    <t>צופי משה</t>
  </si>
  <si>
    <t>קיסליום בטי</t>
  </si>
  <si>
    <t>ראובני יוסף</t>
  </si>
  <si>
    <t>שחם רחל</t>
  </si>
  <si>
    <t>שלו יהושוע</t>
  </si>
  <si>
    <t>שפירא סימה</t>
  </si>
  <si>
    <t>מימון רוני</t>
  </si>
  <si>
    <t>אוזן ויקטור</t>
  </si>
  <si>
    <t>אוחיון דוד</t>
  </si>
  <si>
    <t>אלבז רפי</t>
  </si>
  <si>
    <t>בוזגלו מוטי</t>
  </si>
  <si>
    <t>בן שושן יחיאל</t>
  </si>
  <si>
    <t>גרינברג רוני</t>
  </si>
  <si>
    <t>דהן יהושוע</t>
  </si>
  <si>
    <t>דינר יוסי</t>
  </si>
  <si>
    <t>הרשטיק מירי</t>
  </si>
  <si>
    <t>הרשטיק שלמה</t>
  </si>
  <si>
    <t>זהר ניר</t>
  </si>
  <si>
    <t>חלמיש עודד</t>
  </si>
  <si>
    <t>יעיש רפי</t>
  </si>
  <si>
    <t>להב אריה</t>
  </si>
  <si>
    <t>מורבציק שמחה</t>
  </si>
  <si>
    <t>ניסן טלילה</t>
  </si>
  <si>
    <t>פידל אברהם</t>
  </si>
  <si>
    <t>פרחי שמי</t>
  </si>
  <si>
    <t>פרץ אליעזר</t>
  </si>
  <si>
    <t>שטרר ערן</t>
  </si>
  <si>
    <t>שפיר קלמן</t>
  </si>
  <si>
    <t>ששון שאול</t>
  </si>
  <si>
    <t>הכט אריה</t>
  </si>
  <si>
    <t>כץ שלום</t>
  </si>
  <si>
    <t>יחיאל טובה</t>
  </si>
  <si>
    <t>אזרזר תמיר</t>
  </si>
  <si>
    <t>גרינברג תמיר</t>
  </si>
  <si>
    <t>ניב יואב</t>
  </si>
  <si>
    <t>אבנרי  משה</t>
  </si>
  <si>
    <t>אטלן מוריס</t>
  </si>
  <si>
    <t>בן שיטרית אורי</t>
  </si>
  <si>
    <t>גואז  דניאל</t>
  </si>
  <si>
    <t>דדוש דוד</t>
  </si>
  <si>
    <t>זיסו אסתי</t>
  </si>
  <si>
    <t>כהן אריה</t>
  </si>
  <si>
    <t>כהן חיים</t>
  </si>
  <si>
    <t>כהן שמעון</t>
  </si>
  <si>
    <t>מלכה בני</t>
  </si>
  <si>
    <t>מסעודה  צחי</t>
  </si>
  <si>
    <t>פישר אבי</t>
  </si>
  <si>
    <t>קאופמן  פיני</t>
  </si>
  <si>
    <t>שומרת יאיר</t>
  </si>
  <si>
    <t>מירונסקו אלכס</t>
  </si>
  <si>
    <t>שרביט  שלמה</t>
  </si>
  <si>
    <t>שרעבי  חיים</t>
  </si>
  <si>
    <t>וייס ניר</t>
  </si>
  <si>
    <t>אלירז אור</t>
  </si>
  <si>
    <t>אלירז ינון</t>
  </si>
  <si>
    <t>בומשטיין זלמן</t>
  </si>
  <si>
    <t>בן שלום שושנה</t>
  </si>
  <si>
    <t>ברנר רותי</t>
  </si>
  <si>
    <t>גורן יוסי</t>
  </si>
  <si>
    <t>גיבר אילן</t>
  </si>
  <si>
    <t>גיבר אריאל</t>
  </si>
  <si>
    <t>גלקר שוש</t>
  </si>
  <si>
    <t>גרסי חיה</t>
  </si>
  <si>
    <t>הבר עידו</t>
  </si>
  <si>
    <t>הבר רועי</t>
  </si>
  <si>
    <t>וולשטיין דני</t>
  </si>
  <si>
    <t>וייס צבי</t>
  </si>
  <si>
    <t>ונטורה יוכבד</t>
  </si>
  <si>
    <t>זמיר נלידיה</t>
  </si>
  <si>
    <t>זעירה שרה</t>
  </si>
  <si>
    <t>חיון נעמה</t>
  </si>
  <si>
    <t>טוביה אסתר</t>
  </si>
  <si>
    <t>טוביה דן</t>
  </si>
  <si>
    <t>כספי אלון</t>
  </si>
  <si>
    <t>ליברמן אביגדור</t>
  </si>
  <si>
    <t>ליברמן דני</t>
  </si>
  <si>
    <t>נחימוב פני</t>
  </si>
  <si>
    <t>נצח הדר</t>
  </si>
  <si>
    <t>נצח רהב</t>
  </si>
  <si>
    <t>נצח רז</t>
  </si>
  <si>
    <t>נתיב אבי</t>
  </si>
  <si>
    <t>סלקמן דודי</t>
  </si>
  <si>
    <t>סרצקי אנגל</t>
  </si>
  <si>
    <t>צור חיים</t>
  </si>
  <si>
    <t>רוזנברג איתמר</t>
  </si>
  <si>
    <t>רוזנברג נאוה</t>
  </si>
  <si>
    <t>רוזנברג עמית</t>
  </si>
  <si>
    <t>שמש עידו</t>
  </si>
  <si>
    <t>שפירא אופיר עמי</t>
  </si>
  <si>
    <t>שפירא קורן</t>
  </si>
  <si>
    <t>אביב רואימי</t>
  </si>
  <si>
    <t>אבירן אליס</t>
  </si>
  <si>
    <t>אבירן שלמה</t>
  </si>
  <si>
    <t>אטל  מרק</t>
  </si>
  <si>
    <t>איב בנישו</t>
  </si>
  <si>
    <t>אלבג  מתן</t>
  </si>
  <si>
    <t>זאן מארק</t>
  </si>
  <si>
    <t>אלוני משה</t>
  </si>
  <si>
    <t>בוטבול צרלס</t>
  </si>
  <si>
    <t>בן שושן אדמונד</t>
  </si>
  <si>
    <t>בניטה מוריס</t>
  </si>
  <si>
    <t>ברנשטיין ברנהרד</t>
  </si>
  <si>
    <t>גאן ניסן</t>
  </si>
  <si>
    <t>גאסק לואיס</t>
  </si>
  <si>
    <t>גיזל שלי</t>
  </si>
  <si>
    <t>דהן שלמה</t>
  </si>
  <si>
    <t>דנה מור</t>
  </si>
  <si>
    <t>זייפר נעם</t>
  </si>
  <si>
    <t>זרביב אלברט</t>
  </si>
  <si>
    <t>זרביב נורברט</t>
  </si>
  <si>
    <t>חרמוני אסתר</t>
  </si>
  <si>
    <t>חרמוני שמוליק</t>
  </si>
  <si>
    <t>יעקובי שלמה</t>
  </si>
  <si>
    <t>יפת רבקה</t>
  </si>
  <si>
    <t>יצחק אבי</t>
  </si>
  <si>
    <t>כהן אופק</t>
  </si>
  <si>
    <t>כהן יוסי</t>
  </si>
  <si>
    <t>לגזיאל דוד</t>
  </si>
  <si>
    <t>ליאור דהן</t>
  </si>
  <si>
    <t>ניסים אביב</t>
  </si>
  <si>
    <t>ניסים דולב</t>
  </si>
  <si>
    <t>ניסים דניאל</t>
  </si>
  <si>
    <t>ניסים מאור</t>
  </si>
  <si>
    <t>סלאביאק אפרים</t>
  </si>
  <si>
    <t>פיטוסי אנאל</t>
  </si>
  <si>
    <t>צין נאוה</t>
  </si>
  <si>
    <t>רדלינגר הדר</t>
  </si>
  <si>
    <t>רדלינגר זאב</t>
  </si>
  <si>
    <t>רוקח משה</t>
  </si>
  <si>
    <t>שובל רפאל</t>
  </si>
  <si>
    <t>שחר אלי</t>
  </si>
  <si>
    <t>פיטוסי עדן</t>
  </si>
  <si>
    <t>פיטוסי שיראל</t>
  </si>
  <si>
    <t>פוקס קן</t>
  </si>
  <si>
    <t>אדרי הדר</t>
  </si>
  <si>
    <t>אדרי מור</t>
  </si>
  <si>
    <t>אדרעי דור</t>
  </si>
  <si>
    <t>אוליברי גיזל</t>
  </si>
  <si>
    <t>אוליברי רוברט</t>
  </si>
  <si>
    <t>אושר משה</t>
  </si>
  <si>
    <t>איזיטוב ליאון</t>
  </si>
  <si>
    <t>איטח איזידור</t>
  </si>
  <si>
    <t>בבייב יעל</t>
  </si>
  <si>
    <t>ביטון עמית</t>
  </si>
  <si>
    <t>בן גרא גיאורה</t>
  </si>
  <si>
    <t>בן עזרא שלמה</t>
  </si>
  <si>
    <t>בנימין עידן</t>
  </si>
  <si>
    <t>בר חווה</t>
  </si>
  <si>
    <t>בר ששת סימון</t>
  </si>
  <si>
    <t>גונדרמן סוניה</t>
  </si>
  <si>
    <t>גרבלר  מרגיט</t>
  </si>
  <si>
    <t>גרבלר היינץ</t>
  </si>
  <si>
    <t>גרזון דב</t>
  </si>
  <si>
    <t>גריס אבי</t>
  </si>
  <si>
    <t>גריס בר</t>
  </si>
  <si>
    <t>דאוס אירית</t>
  </si>
  <si>
    <t>דידיטה  איזבל</t>
  </si>
  <si>
    <t>דייגי  דוד</t>
  </si>
  <si>
    <t>דייגי  רותי</t>
  </si>
  <si>
    <t>הודסמן ארבל</t>
  </si>
  <si>
    <t xml:space="preserve">ורד אלכס </t>
  </si>
  <si>
    <t>חזי טינה</t>
  </si>
  <si>
    <t>חזי מנואל</t>
  </si>
  <si>
    <t>טבציניק משה</t>
  </si>
  <si>
    <t>טובול לאה</t>
  </si>
  <si>
    <t>ידגר רפי</t>
  </si>
  <si>
    <t>לוית יעל</t>
  </si>
  <si>
    <t>ליכטר גיא</t>
  </si>
  <si>
    <t>מוצאלי אלי</t>
  </si>
  <si>
    <t>מוצאלי ברק</t>
  </si>
  <si>
    <t>מילשטיין מרדכי</t>
  </si>
  <si>
    <t>מירום דניאלה</t>
  </si>
  <si>
    <t>מירום רוני</t>
  </si>
  <si>
    <t>מלכה אור</t>
  </si>
  <si>
    <t>מרלינסקי מוטי</t>
  </si>
  <si>
    <t>סבהט שלמה</t>
  </si>
  <si>
    <t>סבן נהוראי</t>
  </si>
  <si>
    <t>סגל ארתור</t>
  </si>
  <si>
    <t>עומר יורם</t>
  </si>
  <si>
    <t>עמר איתי</t>
  </si>
  <si>
    <t>פחימה מורי</t>
  </si>
  <si>
    <t>פרבר גיאורא</t>
  </si>
  <si>
    <t>פרי ברכה</t>
  </si>
  <si>
    <t>פרץ מומי</t>
  </si>
  <si>
    <t>ציון אליאסף</t>
  </si>
  <si>
    <t>קידרון טל</t>
  </si>
  <si>
    <t>קסמן רפאל</t>
  </si>
  <si>
    <t>קקון עמית</t>
  </si>
  <si>
    <t>קרמונה אלכס</t>
  </si>
  <si>
    <t>רובין אור</t>
  </si>
  <si>
    <t>רובנשטיין מישקה</t>
  </si>
  <si>
    <t>רז תירצה</t>
  </si>
  <si>
    <t xml:space="preserve">רינס אתי </t>
  </si>
  <si>
    <t>רצאבי הראל</t>
  </si>
  <si>
    <t>שגב שלומית</t>
  </si>
  <si>
    <t>שור דני</t>
  </si>
  <si>
    <t>שור שולי</t>
  </si>
  <si>
    <t>שורקי איציק</t>
  </si>
  <si>
    <t>שיוביץ משה</t>
  </si>
  <si>
    <t>שיוביץ סוניה</t>
  </si>
  <si>
    <t>שילה יגאל</t>
  </si>
  <si>
    <t>שלום שלום</t>
  </si>
  <si>
    <t>בוקטרו גבי</t>
  </si>
  <si>
    <t>בן חמו מושיקו</t>
  </si>
  <si>
    <t>סנקר יואב</t>
  </si>
  <si>
    <t>סנקר הודיה</t>
  </si>
  <si>
    <t>פאר ליאור</t>
  </si>
  <si>
    <t>פאר נועם</t>
  </si>
  <si>
    <t>עמר מאיה</t>
  </si>
  <si>
    <t>עמר אלמוג</t>
  </si>
  <si>
    <t>סנקר מאור</t>
  </si>
  <si>
    <t>סבן ירין</t>
  </si>
  <si>
    <t>אוסי מרגלית</t>
  </si>
  <si>
    <t>בירן יוני</t>
  </si>
  <si>
    <t>דמארי יגאל</t>
  </si>
  <si>
    <t>הינדי אורית</t>
  </si>
  <si>
    <t>הינדי מאיר</t>
  </si>
  <si>
    <t>הירש בני</t>
  </si>
  <si>
    <t>הירש קרל</t>
  </si>
  <si>
    <t>חשאי בר</t>
  </si>
  <si>
    <t>טוגנדהפט שולי</t>
  </si>
  <si>
    <t>יוסף ששון</t>
  </si>
  <si>
    <t>יפת נעומי</t>
  </si>
  <si>
    <t>יפת ראובן</t>
  </si>
  <si>
    <t>כהן זנו</t>
  </si>
  <si>
    <t xml:space="preserve">כהן יהודה </t>
  </si>
  <si>
    <t>לוי יעל</t>
  </si>
  <si>
    <t>סואט ליאם</t>
  </si>
  <si>
    <t>סואט מרום</t>
  </si>
  <si>
    <t>סירי אבנר</t>
  </si>
  <si>
    <t>סירי גלרון</t>
  </si>
  <si>
    <t>סירי חן</t>
  </si>
  <si>
    <t>סירי מאיר</t>
  </si>
  <si>
    <t>סירי משה</t>
  </si>
  <si>
    <t>סירי נוה</t>
  </si>
  <si>
    <t>סירי סיון</t>
  </si>
  <si>
    <t>סירי סתיו</t>
  </si>
  <si>
    <t>סירי ערן</t>
  </si>
  <si>
    <t>סירי רחל</t>
  </si>
  <si>
    <t>סירי שגית</t>
  </si>
  <si>
    <t>סירי תומר</t>
  </si>
  <si>
    <t>שי  לירן</t>
  </si>
  <si>
    <t xml:space="preserve">שיעבי אהוד </t>
  </si>
  <si>
    <t>תעשה שמשון</t>
  </si>
  <si>
    <t>אמזלג שי</t>
  </si>
  <si>
    <t>בונה אלן</t>
  </si>
  <si>
    <t>ביחובסקי אוסקנה</t>
  </si>
  <si>
    <t>ברגלס מוטי</t>
  </si>
  <si>
    <t>ברגר שוש</t>
  </si>
  <si>
    <t>הלפרין סמדר</t>
  </si>
  <si>
    <t>זיג מאירה</t>
  </si>
  <si>
    <t>יעקוב רזניק</t>
  </si>
  <si>
    <t>צליק הרצל</t>
  </si>
  <si>
    <t>ק. ביאליק</t>
  </si>
  <si>
    <t>שמואליוב אורטל</t>
  </si>
  <si>
    <t>ישראל רוני</t>
  </si>
  <si>
    <t>ביטון שרה</t>
  </si>
  <si>
    <t>אבוטבול אביחי</t>
  </si>
  <si>
    <t>אבוטבול אליאור</t>
  </si>
  <si>
    <t>אדרי אורי</t>
  </si>
  <si>
    <t>אוחנה  אליקו</t>
  </si>
  <si>
    <t>אורליך ולדימיר</t>
  </si>
  <si>
    <t>אורן  אלישע</t>
  </si>
  <si>
    <t>אזולאי בן-אל</t>
  </si>
  <si>
    <t>איטח שלומי</t>
  </si>
  <si>
    <t>אמור אביאל</t>
  </si>
  <si>
    <t>בינר עמוס</t>
  </si>
  <si>
    <t>בינר שרה</t>
  </si>
  <si>
    <t>בקמן  ישראל</t>
  </si>
  <si>
    <t>ברוך יוסי</t>
  </si>
  <si>
    <t>גורן  גד</t>
  </si>
  <si>
    <t>גלעד מיכאל</t>
  </si>
  <si>
    <t>גרוס יצחק</t>
  </si>
  <si>
    <t>דהן דקל</t>
  </si>
  <si>
    <t>הלוי יונתן</t>
  </si>
  <si>
    <t>הררי  יוסי</t>
  </si>
  <si>
    <t>הררי  יעקב</t>
  </si>
  <si>
    <t>הררי  רן</t>
  </si>
  <si>
    <t>זיו חנה</t>
  </si>
  <si>
    <t>זינו  יצחק</t>
  </si>
  <si>
    <t>חביב אור</t>
  </si>
  <si>
    <t>חביב יובל</t>
  </si>
  <si>
    <t>חביב מאי</t>
  </si>
  <si>
    <t>חביב משה</t>
  </si>
  <si>
    <t>לוי פרץ</t>
  </si>
  <si>
    <t>ליאור טל</t>
  </si>
  <si>
    <t>לכטמן רם</t>
  </si>
  <si>
    <t>למאיר  גליה</t>
  </si>
  <si>
    <t>מאירי אליעזר</t>
  </si>
  <si>
    <t>נוימרק אבי</t>
  </si>
  <si>
    <t>נחום אבי</t>
  </si>
  <si>
    <t>נחום ורד</t>
  </si>
  <si>
    <t>נחום עדי</t>
  </si>
  <si>
    <t>נחום שחר</t>
  </si>
  <si>
    <t>סייר אור</t>
  </si>
  <si>
    <t>עטר בועז</t>
  </si>
  <si>
    <t>עיני  ניסים</t>
  </si>
  <si>
    <t>עיני  שמחה</t>
  </si>
  <si>
    <t>פישמן  משה</t>
  </si>
  <si>
    <t>פרוינד  מיכאל</t>
  </si>
  <si>
    <t>קארו אריה</t>
  </si>
  <si>
    <t>קארו שחף</t>
  </si>
  <si>
    <t>רוכנברג  צבי</t>
  </si>
  <si>
    <t>שלו כרמלה</t>
  </si>
  <si>
    <t>שלו נתן</t>
  </si>
  <si>
    <t>שליו כפיר</t>
  </si>
  <si>
    <t>שקד  אילן</t>
  </si>
  <si>
    <t>שרביט סער</t>
  </si>
  <si>
    <t>שריקי  גלי</t>
  </si>
  <si>
    <t>שריקי  מוריס</t>
  </si>
  <si>
    <t>טבעון</t>
  </si>
  <si>
    <t>אבישר יורם</t>
  </si>
  <si>
    <t>אוחנה אבי</t>
  </si>
  <si>
    <t>בל  אבי</t>
  </si>
  <si>
    <t>בקמן אסף</t>
  </si>
  <si>
    <t>זובידאת  עדנן</t>
  </si>
  <si>
    <t xml:space="preserve">זובידאת מוחמד </t>
  </si>
  <si>
    <t>זובידאת עבד</t>
  </si>
  <si>
    <t>יקוטי דני</t>
  </si>
  <si>
    <t>מצליח  לולי</t>
  </si>
  <si>
    <t>ניסים יוסי</t>
  </si>
  <si>
    <t>עיני  בני</t>
  </si>
  <si>
    <t>ראש"לצ</t>
  </si>
  <si>
    <t>אקפלד ברוך</t>
  </si>
  <si>
    <t>בן זמרה חזי</t>
  </si>
  <si>
    <t>בן חמו מרסל</t>
  </si>
  <si>
    <t>ברקוביץ אלי</t>
  </si>
  <si>
    <t>גבע שאול</t>
  </si>
  <si>
    <t>דור טוביה</t>
  </si>
  <si>
    <t>דרעי שרלי</t>
  </si>
  <si>
    <t>יצחקי ניר</t>
  </si>
  <si>
    <t>ירון תמיר</t>
  </si>
  <si>
    <t>מסיקה עמוס</t>
  </si>
  <si>
    <t>משולם משה</t>
  </si>
  <si>
    <t>פפיסמדוב אהרון</t>
  </si>
  <si>
    <t>צרניחובסקי זיו</t>
  </si>
  <si>
    <t>קריכלי יעקוב</t>
  </si>
  <si>
    <t>רימר מורדכי</t>
  </si>
  <si>
    <t>חמרה לואיס</t>
  </si>
  <si>
    <t>אגאבאבא  מרי</t>
  </si>
  <si>
    <t>בניטה משה</t>
  </si>
  <si>
    <t>גנדלמן אברהם</t>
  </si>
  <si>
    <t>גרטי שמטוב</t>
  </si>
  <si>
    <t>מאיר שמואל</t>
  </si>
  <si>
    <t>משרקי דני</t>
  </si>
  <si>
    <t>סוקולוב עמוס</t>
  </si>
  <si>
    <t>פלד אריה</t>
  </si>
  <si>
    <t>פרנק אהרלה</t>
  </si>
  <si>
    <t>פרנק ענת</t>
  </si>
  <si>
    <t>קפלן ישי</t>
  </si>
  <si>
    <t>קפלן ליזה</t>
  </si>
  <si>
    <t>שמיר ראובן</t>
  </si>
  <si>
    <t>שרה אבירם חרלפ</t>
  </si>
  <si>
    <t>רמת השרון</t>
  </si>
  <si>
    <t>אביטל יואל</t>
  </si>
  <si>
    <t>גבריאל שלום</t>
  </si>
  <si>
    <t>דביגורונג נאנו</t>
  </si>
  <si>
    <t>דוד שלמה</t>
  </si>
  <si>
    <t>וולברום אבנר</t>
  </si>
  <si>
    <t>וינשטין משה</t>
  </si>
  <si>
    <t>וקנין מורדכאי</t>
  </si>
  <si>
    <t>חזון סמי</t>
  </si>
  <si>
    <t>חזון רודי</t>
  </si>
  <si>
    <t>חזיזה דניאל</t>
  </si>
  <si>
    <t>מנדלסון יגאל</t>
  </si>
  <si>
    <t>מרלי רובי</t>
  </si>
  <si>
    <t>ניצן גברי</t>
  </si>
  <si>
    <t>עמית יורם</t>
  </si>
  <si>
    <t>רוזנשטוק משה</t>
  </si>
  <si>
    <t>שוהם אריה</t>
  </si>
  <si>
    <t>שירן דן</t>
  </si>
  <si>
    <t>שפיר דני</t>
  </si>
  <si>
    <t>אבידן דן</t>
  </si>
  <si>
    <t>אוסי זכי</t>
  </si>
  <si>
    <t>בן יעקוב איתי</t>
  </si>
  <si>
    <t>בן יעקוב אלון</t>
  </si>
  <si>
    <t>בן יעקוב גידי</t>
  </si>
  <si>
    <t>בקר אביב</t>
  </si>
  <si>
    <t>בשארי עוזי</t>
  </si>
  <si>
    <t>בשארי עמית</t>
  </si>
  <si>
    <t>בשארי תמי</t>
  </si>
  <si>
    <t>חשאי אלון</t>
  </si>
  <si>
    <t>יפת אורלי</t>
  </si>
  <si>
    <t>לוקס דורון</t>
  </si>
  <si>
    <t>נורדמן  יעקוב</t>
  </si>
  <si>
    <t>נורדמן  ליסה</t>
  </si>
  <si>
    <t>נורדמן ניקול</t>
  </si>
  <si>
    <t>שפרינגר גיא</t>
  </si>
  <si>
    <t xml:space="preserve"> איציקוביץ  יוסי</t>
  </si>
  <si>
    <t>אברהם  חי</t>
  </si>
  <si>
    <t>אדלר  נחום</t>
  </si>
  <si>
    <t xml:space="preserve">אחיטוב פנינה </t>
  </si>
  <si>
    <t xml:space="preserve">ארבל יונתן </t>
  </si>
  <si>
    <t>בן גרא  אודי</t>
  </si>
  <si>
    <t>בן צור רוני</t>
  </si>
  <si>
    <t>בן שלום שולמית</t>
  </si>
  <si>
    <t>ברטל יובל</t>
  </si>
  <si>
    <t>ברקוביץ איתי</t>
  </si>
  <si>
    <t>גולדוסר אלה</t>
  </si>
  <si>
    <t>גולדשטיין אסף</t>
  </si>
  <si>
    <t>גיא זהר</t>
  </si>
  <si>
    <t>גלדוסר דורון</t>
  </si>
  <si>
    <t>גרגורי רוליארד</t>
  </si>
  <si>
    <t>דגני עופר</t>
  </si>
  <si>
    <t>דניאל אבירן</t>
  </si>
  <si>
    <t>דקל שאול</t>
  </si>
  <si>
    <t>הכספי רביב</t>
  </si>
  <si>
    <t>חזן אבי</t>
  </si>
  <si>
    <t xml:space="preserve">חסון דור </t>
  </si>
  <si>
    <t>טשסלי הילה</t>
  </si>
  <si>
    <t>יהונתן עובדיה</t>
  </si>
  <si>
    <t>יוסף זוהר</t>
  </si>
  <si>
    <t>ימיני יניב</t>
  </si>
  <si>
    <t>ימיני פנינה</t>
  </si>
  <si>
    <t>כהן אלוורו  מיכאל</t>
  </si>
  <si>
    <t>מריאן עומרי</t>
  </si>
  <si>
    <t>סמדג'ה אברהם</t>
  </si>
  <si>
    <t>ספיר שחר</t>
  </si>
  <si>
    <t>עלי יסיף</t>
  </si>
  <si>
    <t xml:space="preserve">פארנד סבסטיאן </t>
  </si>
  <si>
    <t>קורדובה עמיאל</t>
  </si>
  <si>
    <t>קליין יצחק</t>
  </si>
  <si>
    <t>קרודו  יצחק</t>
  </si>
  <si>
    <t>רז שמואל</t>
  </si>
  <si>
    <t>רחמים שלום</t>
  </si>
  <si>
    <t>שפירא  שרון</t>
  </si>
  <si>
    <t>אורשטיין שחר</t>
  </si>
  <si>
    <t>שטייף מירים</t>
  </si>
  <si>
    <t>תעיזי ריף</t>
  </si>
  <si>
    <t>אוזן שירי</t>
  </si>
  <si>
    <t>אמזלג אילאי</t>
  </si>
  <si>
    <t>שניזיק חיים</t>
  </si>
  <si>
    <t>מינה יוסי</t>
  </si>
  <si>
    <t>זהר גבריאל</t>
  </si>
  <si>
    <t>נחום אבירן</t>
  </si>
  <si>
    <t>נחום עמית</t>
  </si>
  <si>
    <t>רווח פנינה</t>
  </si>
  <si>
    <t>גורן יהב</t>
  </si>
  <si>
    <t>קרטנר יוסי</t>
  </si>
  <si>
    <t>ז'אן מרק</t>
  </si>
  <si>
    <t>קלרי באשי</t>
  </si>
  <si>
    <t>באשי רפי</t>
  </si>
  <si>
    <t>סוויסר רם</t>
  </si>
  <si>
    <t>רודד עליזה</t>
  </si>
  <si>
    <t>קורסונסקי נוי</t>
  </si>
  <si>
    <t>רוטנשטיין מרינה</t>
  </si>
  <si>
    <t>מלייב אבי</t>
  </si>
  <si>
    <t>דרור יואב</t>
  </si>
  <si>
    <t>מקסימוב ורוניקה</t>
  </si>
  <si>
    <t>רייסברג מקס</t>
  </si>
  <si>
    <t>מרציאנו נתנאל</t>
  </si>
  <si>
    <t>כהן בת חן</t>
  </si>
  <si>
    <t>תימור שקד</t>
  </si>
  <si>
    <t>דהן מרדוש</t>
  </si>
  <si>
    <t>אייש רוברט</t>
  </si>
  <si>
    <t>דנציג דורון</t>
  </si>
  <si>
    <t>סממה רון</t>
  </si>
  <si>
    <t>ניר צבי ד.צ</t>
  </si>
  <si>
    <t>נתניה ד.צ</t>
  </si>
  <si>
    <t>ליגה צפון מפגש 1</t>
  </si>
  <si>
    <t>ליגה צפון מפגש 2</t>
  </si>
  <si>
    <t>ליגה מרכז מפגש 1</t>
  </si>
  <si>
    <t>ליגה מרכז מפגש 2</t>
  </si>
  <si>
    <t>ליגה דרום מפגש 1</t>
  </si>
  <si>
    <t>ליגה דרום מפגש 2</t>
  </si>
  <si>
    <t>ליגה נגב ערבה מפגש 1</t>
  </si>
  <si>
    <t>ליגה נגב ערבה מפגש 2</t>
  </si>
  <si>
    <t>קבוצה  51</t>
  </si>
  <si>
    <t>קבוצה  52</t>
  </si>
  <si>
    <t>קבוצה  53</t>
  </si>
  <si>
    <t>קבוצה  54</t>
  </si>
  <si>
    <t>קבוצה  55</t>
  </si>
  <si>
    <t>קבוצה  56</t>
  </si>
  <si>
    <t>קבוצה  57</t>
  </si>
  <si>
    <t>קבוצה  59</t>
  </si>
  <si>
    <t>קבוצה  60</t>
  </si>
  <si>
    <t>אליפות ארצית</t>
  </si>
  <si>
    <t>טורניר מיוחד</t>
  </si>
  <si>
    <t>אליפות צליפה דור צעיר</t>
  </si>
  <si>
    <t>קבוצה  26</t>
  </si>
  <si>
    <t>קבוצה  27</t>
  </si>
  <si>
    <t>קבוצה  28</t>
  </si>
  <si>
    <t>קבוצה  29</t>
  </si>
  <si>
    <t>קבוצה  30</t>
  </si>
  <si>
    <t>קבוצה  31</t>
  </si>
  <si>
    <t>קבוצה  32</t>
  </si>
  <si>
    <t>קבוצה  33</t>
  </si>
  <si>
    <t>קבוצה  34</t>
  </si>
  <si>
    <t>קבוצה  35</t>
  </si>
  <si>
    <t>קבוצה  37</t>
  </si>
  <si>
    <t>קבוצה  38</t>
  </si>
  <si>
    <t>קבוצה  39</t>
  </si>
  <si>
    <t>קבוצה  40</t>
  </si>
  <si>
    <t>קבוצה  36</t>
  </si>
  <si>
    <t>קבוצה  58</t>
  </si>
  <si>
    <t>גביע המדינה מוקדמות</t>
  </si>
  <si>
    <t>גביע המדינה גמר</t>
  </si>
  <si>
    <t>טורניר רב דורי</t>
  </si>
  <si>
    <t>אילת</t>
  </si>
  <si>
    <t xml:space="preserve">אשדוד </t>
  </si>
  <si>
    <t>שוהם</t>
  </si>
  <si>
    <t>עין יהב</t>
  </si>
  <si>
    <t>קצרין</t>
  </si>
  <si>
    <t>אילת ד.צ</t>
  </si>
  <si>
    <t>שוהם ד.צ</t>
  </si>
  <si>
    <t>קצרין ד.צ</t>
  </si>
  <si>
    <t>עין יהב ד.צ</t>
  </si>
  <si>
    <t>טורניר ערד לזכר</t>
  </si>
  <si>
    <t>אולימפיאדה דור צעיר</t>
  </si>
  <si>
    <t>טורניר מחוזי צפון</t>
  </si>
  <si>
    <t>טורניר מחוזי נגב ערבה</t>
  </si>
  <si>
    <t>טורניר לזכר סולי - בוגר/דור צעיר</t>
  </si>
  <si>
    <t>טורניר מיתר לזכר</t>
  </si>
  <si>
    <t>טורניר מחוזי מרכז</t>
  </si>
  <si>
    <t>טורניר מחוזי דרום</t>
  </si>
  <si>
    <t>טורניר ראש העיר לוד</t>
  </si>
  <si>
    <t>נוהל</t>
  </si>
  <si>
    <t>שינויי שחקנים ברגע האחרון - שוויצרית</t>
  </si>
  <si>
    <t>מקור</t>
  </si>
  <si>
    <t>החלפה</t>
  </si>
  <si>
    <t xml:space="preserve">מנהל </t>
  </si>
  <si>
    <t>עוזר</t>
  </si>
  <si>
    <t>09.00</t>
  </si>
  <si>
    <t>טורניר אשדוד א.ש 1</t>
  </si>
  <si>
    <t>טורניר לוד א.ש</t>
  </si>
  <si>
    <t>טורניר א.ש</t>
  </si>
  <si>
    <t>טורניר אש</t>
  </si>
  <si>
    <t>טורניר אשדוד א.ש 2</t>
  </si>
  <si>
    <t>טורניר אשדוד א.ש 3</t>
  </si>
  <si>
    <t>טורניר אשדוד א.ש 4</t>
  </si>
  <si>
    <t>פלייאוף ליגה</t>
  </si>
  <si>
    <t>טיפול</t>
  </si>
  <si>
    <t>הערות</t>
  </si>
  <si>
    <t>עכו</t>
  </si>
  <si>
    <t>עכו ד.צ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</si>
</sst>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₪&quot;\ * #,##0_ ;_ &quot;₪&quot;\ * \-#,##0_ ;_ &quot;₪&quot;\ * &quot;-&quot;_ ;_ @_ "/>
    <numFmt numFmtId="164" formatCode="[$-1010000]d/m/yyyy;@"/>
    <numFmt numFmtId="165" formatCode="0_ ;[Red]\-0\ "/>
  </numFmts>
  <fonts count="39">
    <font>
      <sz val="10"/>
      <name val="Arial"/>
      <charset val="177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14"/>
      <color theme="3" tint="0.39997558519241921"/>
      <name val="Arial"/>
      <family val="2"/>
    </font>
    <font>
      <b/>
      <sz val="11"/>
      <name val="Arial"/>
      <family val="2"/>
    </font>
    <font>
      <b/>
      <sz val="12"/>
      <color rgb="FF1F497D"/>
      <name val="Arial"/>
      <family val="2"/>
    </font>
    <font>
      <sz val="14"/>
      <color rgb="FFFF0000"/>
      <name val="Arial"/>
      <family val="2"/>
    </font>
    <font>
      <sz val="11"/>
      <color theme="1"/>
      <name val="Arial"/>
      <family val="2"/>
      <charset val="177"/>
      <scheme val="minor"/>
    </font>
    <font>
      <b/>
      <sz val="10"/>
      <color indexed="10"/>
      <name val="Arial"/>
      <family val="2"/>
      <charset val="177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color rgb="FFFF0000"/>
      <name val="Arial"/>
      <family val="2"/>
    </font>
    <font>
      <b/>
      <sz val="14"/>
      <color theme="3" tint="0.39997558519241921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David"/>
      <family val="2"/>
    </font>
    <font>
      <sz val="14"/>
      <name val="David"/>
      <family val="2"/>
    </font>
    <font>
      <sz val="10"/>
      <name val="David"/>
      <family val="2"/>
    </font>
    <font>
      <sz val="12"/>
      <name val="David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David"/>
      <family val="2"/>
    </font>
    <font>
      <b/>
      <sz val="10"/>
      <color rgb="FFFF0000"/>
      <name val="Arial"/>
      <family val="2"/>
    </font>
    <font>
      <b/>
      <sz val="12"/>
      <name val="David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15" fillId="0" borderId="0"/>
    <xf numFmtId="0" fontId="15" fillId="0" borderId="0"/>
  </cellStyleXfs>
  <cellXfs count="345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/>
    <xf numFmtId="49" fontId="5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6" fillId="0" borderId="0" xfId="0" applyFont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9" fillId="0" borderId="1" xfId="0" applyFont="1" applyBorder="1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Border="1"/>
    <xf numFmtId="9" fontId="8" fillId="0" borderId="0" xfId="2" applyFont="1" applyFill="1" applyBorder="1" applyAlignment="1">
      <alignment horizontal="center"/>
    </xf>
    <xf numFmtId="42" fontId="10" fillId="0" borderId="0" xfId="0" applyNumberFormat="1" applyFont="1" applyBorder="1"/>
    <xf numFmtId="0" fontId="7" fillId="0" borderId="0" xfId="0" applyFont="1" applyBorder="1" applyAlignment="1"/>
    <xf numFmtId="0" fontId="6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49" fontId="7" fillId="0" borderId="0" xfId="0" applyNumberFormat="1" applyFont="1" applyFill="1" applyBorder="1" applyAlignment="1">
      <alignment horizontal="left"/>
    </xf>
    <xf numFmtId="0" fontId="7" fillId="0" borderId="0" xfId="0" applyFont="1" applyFill="1"/>
    <xf numFmtId="42" fontId="9" fillId="0" borderId="1" xfId="0" applyNumberFormat="1" applyFont="1" applyFill="1" applyBorder="1"/>
    <xf numFmtId="0" fontId="6" fillId="0" borderId="7" xfId="0" applyFont="1" applyBorder="1"/>
    <xf numFmtId="0" fontId="6" fillId="0" borderId="8" xfId="0" applyFont="1" applyFill="1" applyBorder="1"/>
    <xf numFmtId="0" fontId="6" fillId="0" borderId="8" xfId="0" applyFont="1" applyFill="1" applyBorder="1" applyAlignment="1"/>
    <xf numFmtId="0" fontId="7" fillId="0" borderId="9" xfId="0" applyFont="1" applyFill="1" applyBorder="1" applyAlignment="1">
      <alignment horizontal="right"/>
    </xf>
    <xf numFmtId="42" fontId="6" fillId="0" borderId="36" xfId="0" applyNumberFormat="1" applyFont="1" applyFill="1" applyBorder="1"/>
    <xf numFmtId="0" fontId="7" fillId="0" borderId="4" xfId="0" applyFont="1" applyBorder="1" applyAlignment="1">
      <alignment horizontal="center"/>
    </xf>
    <xf numFmtId="42" fontId="6" fillId="2" borderId="35" xfId="0" applyNumberFormat="1" applyFont="1" applyFill="1" applyBorder="1" applyProtection="1"/>
    <xf numFmtId="0" fontId="7" fillId="0" borderId="13" xfId="0" applyFont="1" applyFill="1" applyBorder="1" applyAlignment="1" applyProtection="1">
      <alignment horizontal="center"/>
    </xf>
    <xf numFmtId="0" fontId="7" fillId="0" borderId="37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6" fillId="0" borderId="3" xfId="0" applyFont="1" applyFill="1" applyBorder="1" applyAlignment="1" applyProtection="1">
      <alignment horizontal="center"/>
    </xf>
    <xf numFmtId="165" fontId="8" fillId="0" borderId="3" xfId="0" applyNumberFormat="1" applyFont="1" applyBorder="1" applyAlignment="1" applyProtection="1">
      <alignment horizontal="center"/>
    </xf>
    <xf numFmtId="42" fontId="7" fillId="0" borderId="26" xfId="0" applyNumberFormat="1" applyFont="1" applyFill="1" applyBorder="1" applyProtection="1"/>
    <xf numFmtId="42" fontId="8" fillId="0" borderId="3" xfId="0" applyNumberFormat="1" applyFont="1" applyFill="1" applyBorder="1" applyProtection="1"/>
    <xf numFmtId="42" fontId="7" fillId="0" borderId="3" xfId="0" applyNumberFormat="1" applyFont="1" applyFill="1" applyBorder="1" applyProtection="1"/>
    <xf numFmtId="42" fontId="10" fillId="0" borderId="1" xfId="0" applyNumberFormat="1" applyFont="1" applyBorder="1" applyAlignment="1" applyProtection="1"/>
    <xf numFmtId="0" fontId="6" fillId="3" borderId="0" xfId="0" applyFont="1" applyFill="1" applyAlignment="1" applyProtection="1">
      <alignment horizontal="center"/>
    </xf>
    <xf numFmtId="0" fontId="6" fillId="2" borderId="7" xfId="0" applyFont="1" applyFill="1" applyBorder="1" applyProtection="1">
      <protection locked="0"/>
    </xf>
    <xf numFmtId="0" fontId="6" fillId="2" borderId="38" xfId="0" applyFont="1" applyFill="1" applyBorder="1" applyAlignment="1" applyProtection="1">
      <alignment horizontal="center"/>
      <protection locked="0"/>
    </xf>
    <xf numFmtId="165" fontId="6" fillId="2" borderId="34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165" fontId="6" fillId="2" borderId="35" xfId="0" applyNumberFormat="1" applyFont="1" applyFill="1" applyBorder="1" applyAlignment="1" applyProtection="1">
      <alignment horizontal="center"/>
      <protection locked="0"/>
    </xf>
    <xf numFmtId="165" fontId="0" fillId="2" borderId="35" xfId="0" applyNumberFormat="1" applyFill="1" applyBorder="1" applyProtection="1">
      <protection locked="0"/>
    </xf>
    <xf numFmtId="0" fontId="0" fillId="2" borderId="39" xfId="0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165" fontId="6" fillId="2" borderId="36" xfId="0" applyNumberFormat="1" applyFont="1" applyFill="1" applyBorder="1" applyAlignment="1" applyProtection="1">
      <alignment horizontal="center"/>
      <protection locked="0"/>
    </xf>
    <xf numFmtId="42" fontId="6" fillId="0" borderId="34" xfId="0" applyNumberFormat="1" applyFont="1" applyFill="1" applyBorder="1" applyProtection="1">
      <protection locked="0"/>
    </xf>
    <xf numFmtId="42" fontId="6" fillId="0" borderId="35" xfId="0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1" fillId="0" borderId="18" xfId="0" applyFont="1" applyBorder="1" applyAlignment="1" applyProtection="1">
      <alignment horizontal="center"/>
    </xf>
    <xf numFmtId="42" fontId="10" fillId="0" borderId="0" xfId="0" applyNumberFormat="1" applyFont="1" applyBorder="1" applyAlignment="1" applyProtection="1"/>
    <xf numFmtId="0" fontId="11" fillId="0" borderId="0" xfId="0" applyFont="1" applyBorder="1" applyAlignment="1" applyProtection="1">
      <alignment horizontal="center"/>
    </xf>
    <xf numFmtId="0" fontId="1" fillId="0" borderId="0" xfId="0" applyFont="1"/>
    <xf numFmtId="42" fontId="10" fillId="0" borderId="18" xfId="0" applyNumberFormat="1" applyFont="1" applyBorder="1" applyAlignment="1" applyProtection="1"/>
    <xf numFmtId="0" fontId="7" fillId="0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9" fontId="8" fillId="0" borderId="3" xfId="2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6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0" fillId="0" borderId="1" xfId="0" applyBorder="1"/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43" xfId="0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>
      <alignment horizontal="center"/>
    </xf>
    <xf numFmtId="42" fontId="6" fillId="0" borderId="44" xfId="0" applyNumberFormat="1" applyFont="1" applyFill="1" applyBorder="1" applyProtection="1"/>
    <xf numFmtId="42" fontId="6" fillId="0" borderId="45" xfId="0" applyNumberFormat="1" applyFont="1" applyFill="1" applyBorder="1" applyProtection="1"/>
    <xf numFmtId="42" fontId="6" fillId="0" borderId="46" xfId="0" applyNumberFormat="1" applyFont="1" applyFill="1" applyBorder="1" applyProtection="1"/>
    <xf numFmtId="0" fontId="14" fillId="2" borderId="7" xfId="0" applyFont="1" applyFill="1" applyBorder="1" applyProtection="1">
      <protection locked="0"/>
    </xf>
    <xf numFmtId="0" fontId="14" fillId="2" borderId="8" xfId="0" applyFont="1" applyFill="1" applyBorder="1" applyProtection="1">
      <protection locked="0"/>
    </xf>
    <xf numFmtId="0" fontId="15" fillId="0" borderId="0" xfId="3"/>
    <xf numFmtId="0" fontId="15" fillId="0" borderId="0" xfId="3" applyAlignment="1">
      <alignment horizontal="center"/>
    </xf>
    <xf numFmtId="0" fontId="15" fillId="0" borderId="0" xfId="3" applyAlignment="1" applyProtection="1">
      <alignment wrapText="1"/>
    </xf>
    <xf numFmtId="0" fontId="15" fillId="0" borderId="0" xfId="3" applyBorder="1" applyAlignment="1" applyProtection="1">
      <alignment horizontal="right" wrapText="1"/>
      <protection locked="0"/>
    </xf>
    <xf numFmtId="0" fontId="15" fillId="0" borderId="0" xfId="3" applyBorder="1" applyProtection="1"/>
    <xf numFmtId="0" fontId="15" fillId="0" borderId="0" xfId="3" applyBorder="1" applyAlignment="1" applyProtection="1">
      <alignment horizontal="right"/>
      <protection locked="0"/>
    </xf>
    <xf numFmtId="0" fontId="15" fillId="0" borderId="17" xfId="3" applyBorder="1" applyProtection="1"/>
    <xf numFmtId="0" fontId="15" fillId="0" borderId="1" xfId="3" applyBorder="1" applyAlignment="1" applyProtection="1">
      <alignment horizontal="right"/>
      <protection locked="0"/>
    </xf>
    <xf numFmtId="0" fontId="15" fillId="0" borderId="1" xfId="3" applyBorder="1"/>
    <xf numFmtId="0" fontId="15" fillId="0" borderId="1" xfId="3" applyBorder="1" applyAlignment="1">
      <alignment horizontal="center"/>
    </xf>
    <xf numFmtId="0" fontId="16" fillId="4" borderId="1" xfId="3" applyFont="1" applyFill="1" applyBorder="1" applyProtection="1"/>
    <xf numFmtId="0" fontId="16" fillId="4" borderId="1" xfId="3" applyFont="1" applyFill="1" applyBorder="1" applyAlignment="1" applyProtection="1">
      <alignment horizontal="center" wrapText="1"/>
    </xf>
    <xf numFmtId="0" fontId="15" fillId="0" borderId="1" xfId="3" applyBorder="1" applyAlignment="1" applyProtection="1">
      <alignment horizontal="right"/>
    </xf>
    <xf numFmtId="0" fontId="1" fillId="0" borderId="1" xfId="3" applyFont="1" applyBorder="1" applyProtection="1">
      <protection locked="0"/>
    </xf>
    <xf numFmtId="0" fontId="15" fillId="0" borderId="1" xfId="3" applyBorder="1" applyProtection="1">
      <protection locked="0"/>
    </xf>
    <xf numFmtId="0" fontId="6" fillId="2" borderId="47" xfId="0" applyFont="1" applyFill="1" applyBorder="1" applyProtection="1">
      <protection locked="0"/>
    </xf>
    <xf numFmtId="0" fontId="18" fillId="0" borderId="0" xfId="0" applyFont="1"/>
    <xf numFmtId="0" fontId="17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/>
    <xf numFmtId="0" fontId="20" fillId="0" borderId="0" xfId="0" applyFont="1" applyFill="1" applyBorder="1" applyAlignment="1">
      <alignment horizontal="center"/>
    </xf>
    <xf numFmtId="0" fontId="19" fillId="3" borderId="0" xfId="0" applyFont="1" applyFill="1" applyAlignment="1" applyProtection="1">
      <alignment horizontal="center"/>
    </xf>
    <xf numFmtId="9" fontId="21" fillId="0" borderId="3" xfId="2" applyFont="1" applyFill="1" applyBorder="1" applyAlignment="1" applyProtection="1">
      <alignment horizontal="center"/>
      <protection locked="0"/>
    </xf>
    <xf numFmtId="0" fontId="19" fillId="0" borderId="0" xfId="0" applyFont="1"/>
    <xf numFmtId="0" fontId="19" fillId="0" borderId="0" xfId="0" applyFont="1" applyFill="1" applyProtection="1">
      <protection locked="0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 applyProtection="1">
      <protection locked="0"/>
    </xf>
    <xf numFmtId="0" fontId="17" fillId="0" borderId="0" xfId="0" applyFont="1" applyFill="1" applyBorder="1" applyAlignment="1">
      <alignment horizontal="center" vertical="center"/>
    </xf>
    <xf numFmtId="0" fontId="19" fillId="0" borderId="0" xfId="0" applyFont="1" applyFill="1" applyBorder="1"/>
    <xf numFmtId="164" fontId="20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17" xfId="0" applyFont="1" applyBorder="1" applyAlignment="1"/>
    <xf numFmtId="0" fontId="17" fillId="0" borderId="1" xfId="0" applyFont="1" applyBorder="1" applyAlignment="1"/>
    <xf numFmtId="42" fontId="22" fillId="0" borderId="18" xfId="0" applyNumberFormat="1" applyFont="1" applyBorder="1" applyAlignment="1" applyProtection="1"/>
    <xf numFmtId="42" fontId="22" fillId="0" borderId="1" xfId="0" applyNumberFormat="1" applyFont="1" applyBorder="1" applyAlignment="1" applyProtection="1"/>
    <xf numFmtId="0" fontId="18" fillId="0" borderId="0" xfId="0" applyFont="1" applyProtection="1"/>
    <xf numFmtId="0" fontId="17" fillId="0" borderId="0" xfId="0" applyFont="1" applyBorder="1" applyAlignment="1"/>
    <xf numFmtId="0" fontId="17" fillId="0" borderId="0" xfId="0" applyFont="1" applyAlignment="1">
      <alignment horizontal="center"/>
    </xf>
    <xf numFmtId="0" fontId="17" fillId="0" borderId="0" xfId="0" applyFont="1"/>
    <xf numFmtId="42" fontId="22" fillId="0" borderId="0" xfId="0" applyNumberFormat="1" applyFont="1" applyBorder="1"/>
    <xf numFmtId="0" fontId="17" fillId="0" borderId="0" xfId="0" applyFont="1" applyBorder="1" applyAlignment="1">
      <alignment horizontal="center"/>
    </xf>
    <xf numFmtId="164" fontId="17" fillId="0" borderId="1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48" xfId="0" applyFont="1" applyBorder="1" applyAlignment="1" applyProtection="1">
      <alignment horizontal="center"/>
      <protection locked="0"/>
    </xf>
    <xf numFmtId="0" fontId="19" fillId="0" borderId="3" xfId="0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0" fontId="19" fillId="0" borderId="38" xfId="0" applyFont="1" applyBorder="1" applyAlignment="1" applyProtection="1">
      <alignment vertic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</xf>
    <xf numFmtId="0" fontId="19" fillId="0" borderId="43" xfId="0" applyFont="1" applyBorder="1" applyAlignment="1" applyProtection="1">
      <alignment vertical="center"/>
      <protection locked="0"/>
    </xf>
    <xf numFmtId="0" fontId="19" fillId="0" borderId="16" xfId="0" applyFont="1" applyBorder="1" applyAlignment="1" applyProtection="1">
      <alignment horizontal="center"/>
      <protection locked="0"/>
    </xf>
    <xf numFmtId="0" fontId="19" fillId="0" borderId="7" xfId="0" applyFont="1" applyBorder="1"/>
    <xf numFmtId="0" fontId="19" fillId="0" borderId="8" xfId="0" applyFont="1" applyFill="1" applyBorder="1"/>
    <xf numFmtId="0" fontId="24" fillId="0" borderId="0" xfId="0" applyFont="1"/>
    <xf numFmtId="0" fontId="19" fillId="0" borderId="8" xfId="0" applyFont="1" applyFill="1" applyBorder="1" applyAlignment="1"/>
    <xf numFmtId="0" fontId="17" fillId="0" borderId="9" xfId="0" applyFont="1" applyFill="1" applyBorder="1" applyAlignment="1">
      <alignment horizontal="right"/>
    </xf>
    <xf numFmtId="0" fontId="25" fillId="0" borderId="1" xfId="0" applyFont="1" applyBorder="1"/>
    <xf numFmtId="42" fontId="25" fillId="0" borderId="1" xfId="0" applyNumberFormat="1" applyFont="1" applyFill="1" applyBorder="1"/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>
      <alignment horizontal="right"/>
    </xf>
    <xf numFmtId="0" fontId="20" fillId="0" borderId="2" xfId="0" applyFont="1" applyFill="1" applyBorder="1" applyAlignment="1"/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vertical="center"/>
    </xf>
    <xf numFmtId="0" fontId="19" fillId="0" borderId="0" xfId="0" applyFont="1" applyBorder="1"/>
    <xf numFmtId="0" fontId="19" fillId="2" borderId="1" xfId="0" applyFont="1" applyFill="1" applyBorder="1" applyAlignment="1" applyProtection="1">
      <alignment horizontal="center"/>
      <protection locked="0"/>
    </xf>
    <xf numFmtId="0" fontId="18" fillId="0" borderId="0" xfId="0" applyFont="1" applyBorder="1"/>
    <xf numFmtId="0" fontId="19" fillId="0" borderId="0" xfId="0" applyFont="1" applyFill="1" applyBorder="1" applyAlignment="1">
      <alignment horizontal="center"/>
    </xf>
    <xf numFmtId="0" fontId="17" fillId="0" borderId="13" xfId="0" applyFont="1" applyFill="1" applyBorder="1" applyAlignment="1" applyProtection="1">
      <alignment horizontal="center"/>
    </xf>
    <xf numFmtId="0" fontId="17" fillId="0" borderId="37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/>
    </xf>
    <xf numFmtId="0" fontId="19" fillId="0" borderId="3" xfId="0" applyFont="1" applyFill="1" applyBorder="1" applyAlignment="1" applyProtection="1">
      <alignment horizontal="center"/>
    </xf>
    <xf numFmtId="0" fontId="26" fillId="0" borderId="0" xfId="0" applyFont="1" applyFill="1"/>
    <xf numFmtId="0" fontId="17" fillId="0" borderId="3" xfId="0" applyFont="1" applyFill="1" applyBorder="1" applyAlignment="1">
      <alignment horizontal="center"/>
    </xf>
    <xf numFmtId="165" fontId="21" fillId="0" borderId="3" xfId="0" applyNumberFormat="1" applyFont="1" applyBorder="1" applyAlignment="1" applyProtection="1">
      <alignment horizontal="center"/>
    </xf>
    <xf numFmtId="42" fontId="21" fillId="0" borderId="3" xfId="0" applyNumberFormat="1" applyFont="1" applyFill="1" applyBorder="1" applyProtection="1"/>
    <xf numFmtId="0" fontId="26" fillId="0" borderId="0" xfId="0" applyFont="1"/>
    <xf numFmtId="49" fontId="20" fillId="0" borderId="0" xfId="0" applyNumberFormat="1" applyFont="1" applyFill="1" applyBorder="1" applyAlignment="1"/>
    <xf numFmtId="49" fontId="17" fillId="0" borderId="0" xfId="0" applyNumberFormat="1" applyFont="1" applyFill="1" applyBorder="1" applyAlignment="1">
      <alignment horizontal="left"/>
    </xf>
    <xf numFmtId="0" fontId="17" fillId="0" borderId="0" xfId="0" applyFont="1" applyFill="1"/>
    <xf numFmtId="0" fontId="24" fillId="0" borderId="0" xfId="0" applyFont="1" applyBorder="1"/>
    <xf numFmtId="0" fontId="20" fillId="0" borderId="0" xfId="0" applyFont="1" applyFill="1" applyBorder="1" applyAlignment="1"/>
    <xf numFmtId="0" fontId="26" fillId="0" borderId="0" xfId="0" applyFont="1" applyFill="1" applyBorder="1" applyAlignment="1"/>
    <xf numFmtId="0" fontId="27" fillId="0" borderId="0" xfId="0" applyFont="1" applyAlignment="1">
      <alignment horizontal="right" vertical="center" readingOrder="2"/>
    </xf>
    <xf numFmtId="0" fontId="28" fillId="0" borderId="0" xfId="0" applyFont="1" applyAlignment="1">
      <alignment horizontal="center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9" fillId="2" borderId="1" xfId="0" applyFont="1" applyFill="1" applyBorder="1" applyProtection="1">
      <protection locked="0"/>
    </xf>
    <xf numFmtId="42" fontId="14" fillId="2" borderId="1" xfId="0" applyNumberFormat="1" applyFont="1" applyFill="1" applyBorder="1" applyAlignment="1" applyProtection="1">
      <alignment horizontal="center"/>
      <protection locked="0"/>
    </xf>
    <xf numFmtId="42" fontId="6" fillId="0" borderId="1" xfId="0" applyNumberFormat="1" applyFont="1" applyFill="1" applyBorder="1" applyProtection="1"/>
    <xf numFmtId="0" fontId="18" fillId="2" borderId="1" xfId="0" applyFont="1" applyFill="1" applyBorder="1" applyProtection="1">
      <protection locked="0"/>
    </xf>
    <xf numFmtId="0" fontId="17" fillId="2" borderId="1" xfId="0" applyFont="1" applyFill="1" applyBorder="1" applyProtection="1">
      <protection locked="0"/>
    </xf>
    <xf numFmtId="49" fontId="12" fillId="0" borderId="0" xfId="0" applyNumberFormat="1" applyFont="1" applyAlignment="1">
      <alignment horizontal="center"/>
    </xf>
    <xf numFmtId="0" fontId="29" fillId="0" borderId="0" xfId="0" applyFont="1"/>
    <xf numFmtId="0" fontId="6" fillId="0" borderId="14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vertical="center"/>
      <protection locked="0"/>
    </xf>
    <xf numFmtId="0" fontId="6" fillId="0" borderId="43" xfId="0" applyFont="1" applyBorder="1" applyAlignment="1" applyProtection="1">
      <alignment vertical="center"/>
      <protection locked="0"/>
    </xf>
    <xf numFmtId="0" fontId="6" fillId="0" borderId="4" xfId="0" applyFont="1" applyBorder="1" applyProtection="1">
      <protection locked="0"/>
    </xf>
    <xf numFmtId="42" fontId="8" fillId="0" borderId="26" xfId="0" applyNumberFormat="1" applyFont="1" applyFill="1" applyBorder="1" applyProtection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6" fillId="2" borderId="1" xfId="0" applyFont="1" applyFill="1" applyBorder="1" applyProtection="1">
      <protection locked="0"/>
    </xf>
    <xf numFmtId="0" fontId="30" fillId="0" borderId="23" xfId="0" applyFont="1" applyBorder="1" applyAlignment="1"/>
    <xf numFmtId="0" fontId="1" fillId="0" borderId="1" xfId="0" applyFont="1" applyBorder="1"/>
    <xf numFmtId="0" fontId="37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23" xfId="0" applyFont="1" applyBorder="1" applyAlignment="1">
      <alignment readingOrder="2"/>
    </xf>
    <xf numFmtId="0" fontId="31" fillId="0" borderId="0" xfId="0" applyFont="1" applyAlignment="1">
      <alignment horizontal="center" readingOrder="2"/>
    </xf>
    <xf numFmtId="0" fontId="33" fillId="0" borderId="1" xfId="0" applyFont="1" applyBorder="1" applyAlignment="1">
      <alignment horizontal="center" readingOrder="2"/>
    </xf>
    <xf numFmtId="0" fontId="33" fillId="0" borderId="0" xfId="0" applyFont="1" applyAlignment="1">
      <alignment horizontal="center" readingOrder="2"/>
    </xf>
    <xf numFmtId="0" fontId="36" fillId="0" borderId="0" xfId="0" applyFont="1" applyAlignment="1">
      <alignment horizontal="center" readingOrder="2"/>
    </xf>
    <xf numFmtId="0" fontId="32" fillId="0" borderId="0" xfId="0" applyFont="1" applyAlignment="1">
      <alignment horizontal="center" readingOrder="2"/>
    </xf>
    <xf numFmtId="0" fontId="30" fillId="0" borderId="0" xfId="0" applyFont="1" applyAlignment="1">
      <alignment readingOrder="2"/>
    </xf>
    <xf numFmtId="0" fontId="38" fillId="6" borderId="0" xfId="0" applyFont="1" applyFill="1" applyAlignment="1">
      <alignment horizontal="center" readingOrder="2"/>
    </xf>
    <xf numFmtId="0" fontId="7" fillId="0" borderId="0" xfId="0" applyFont="1" applyFill="1" applyBorder="1" applyAlignment="1">
      <alignment horizontal="center"/>
    </xf>
    <xf numFmtId="0" fontId="4" fillId="0" borderId="11" xfId="0" applyFont="1" applyBorder="1" applyAlignment="1" applyProtection="1">
      <alignment horizontal="right" vertical="center"/>
      <protection locked="0"/>
    </xf>
    <xf numFmtId="0" fontId="26" fillId="0" borderId="28" xfId="0" applyFont="1" applyBorder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7" fillId="0" borderId="0" xfId="0" applyFont="1" applyFill="1" applyBorder="1" applyAlignment="1">
      <alignment horizontal="center"/>
    </xf>
    <xf numFmtId="42" fontId="7" fillId="0" borderId="12" xfId="0" applyNumberFormat="1" applyFont="1" applyBorder="1"/>
    <xf numFmtId="42" fontId="7" fillId="0" borderId="49" xfId="0" applyNumberFormat="1" applyFont="1" applyBorder="1"/>
    <xf numFmtId="0" fontId="7" fillId="0" borderId="5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2" fontId="25" fillId="0" borderId="0" xfId="0" applyNumberFormat="1" applyFont="1" applyFill="1" applyBorder="1"/>
    <xf numFmtId="0" fontId="26" fillId="0" borderId="0" xfId="0" applyFont="1" applyBorder="1" applyAlignment="1" applyProtection="1">
      <alignment horizontal="right" vertical="center"/>
      <protection locked="0"/>
    </xf>
    <xf numFmtId="49" fontId="5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center"/>
    </xf>
    <xf numFmtId="42" fontId="19" fillId="0" borderId="51" xfId="0" applyNumberFormat="1" applyFont="1" applyFill="1" applyBorder="1" applyProtection="1">
      <protection locked="0"/>
    </xf>
    <xf numFmtId="42" fontId="19" fillId="2" borderId="2" xfId="0" applyNumberFormat="1" applyFont="1" applyFill="1" applyBorder="1" applyProtection="1"/>
    <xf numFmtId="42" fontId="19" fillId="0" borderId="2" xfId="0" applyNumberFormat="1" applyFont="1" applyFill="1" applyBorder="1" applyProtection="1">
      <protection locked="0"/>
    </xf>
    <xf numFmtId="42" fontId="19" fillId="0" borderId="52" xfId="0" applyNumberFormat="1" applyFont="1" applyFill="1" applyBorder="1"/>
    <xf numFmtId="42" fontId="19" fillId="0" borderId="1" xfId="0" applyNumberFormat="1" applyFont="1" applyFill="1" applyBorder="1" applyProtection="1">
      <protection locked="0"/>
    </xf>
    <xf numFmtId="42" fontId="19" fillId="2" borderId="1" xfId="0" applyNumberFormat="1" applyFont="1" applyFill="1" applyBorder="1" applyProtection="1"/>
    <xf numFmtId="42" fontId="19" fillId="0" borderId="1" xfId="0" applyNumberFormat="1" applyFont="1" applyFill="1" applyBorder="1"/>
    <xf numFmtId="0" fontId="17" fillId="0" borderId="18" xfId="0" applyFont="1" applyBorder="1" applyAlignment="1"/>
    <xf numFmtId="0" fontId="10" fillId="0" borderId="1" xfId="0" applyFont="1" applyBorder="1"/>
    <xf numFmtId="0" fontId="10" fillId="0" borderId="1" xfId="0" applyFont="1" applyFill="1" applyBorder="1"/>
    <xf numFmtId="0" fontId="7" fillId="0" borderId="1" xfId="0" applyFont="1" applyFill="1" applyBorder="1"/>
    <xf numFmtId="0" fontId="7" fillId="0" borderId="1" xfId="0" applyFont="1" applyBorder="1"/>
    <xf numFmtId="0" fontId="19" fillId="0" borderId="1" xfId="0" applyFont="1" applyBorder="1"/>
    <xf numFmtId="0" fontId="14" fillId="2" borderId="1" xfId="0" applyFont="1" applyFill="1" applyBorder="1" applyProtection="1">
      <protection locked="0"/>
    </xf>
    <xf numFmtId="0" fontId="6" fillId="0" borderId="1" xfId="0" applyFont="1" applyBorder="1"/>
    <xf numFmtId="0" fontId="19" fillId="0" borderId="53" xfId="0" applyFont="1" applyBorder="1" applyAlignment="1" applyProtection="1">
      <alignment vertical="center"/>
      <protection locked="0"/>
    </xf>
    <xf numFmtId="0" fontId="19" fillId="0" borderId="54" xfId="0" applyFont="1" applyBorder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</xf>
    <xf numFmtId="9" fontId="30" fillId="0" borderId="0" xfId="0" applyNumberFormat="1" applyFont="1" applyAlignment="1">
      <alignment horizontal="left" readingOrder="2"/>
    </xf>
    <xf numFmtId="0" fontId="21" fillId="0" borderId="25" xfId="0" applyFont="1" applyBorder="1" applyAlignment="1" applyProtection="1">
      <alignment horizontal="center"/>
    </xf>
    <xf numFmtId="0" fontId="21" fillId="0" borderId="26" xfId="0" applyFont="1" applyBorder="1" applyAlignment="1" applyProtection="1">
      <alignment horizontal="center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4" fillId="0" borderId="12" xfId="0" applyFont="1" applyBorder="1" applyAlignment="1" applyProtection="1">
      <alignment horizontal="right" vertical="center"/>
      <protection locked="0"/>
    </xf>
    <xf numFmtId="0" fontId="26" fillId="0" borderId="29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26" fillId="0" borderId="28" xfId="0" applyFont="1" applyBorder="1" applyAlignment="1" applyProtection="1">
      <alignment horizontal="right" vertical="center"/>
      <protection locked="0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6" fillId="0" borderId="11" xfId="0" applyFont="1" applyBorder="1" applyAlignment="1" applyProtection="1">
      <alignment horizontal="right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right" vertical="center"/>
      <protection locked="0"/>
    </xf>
    <xf numFmtId="0" fontId="26" fillId="0" borderId="41" xfId="0" applyFont="1" applyBorder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2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17" fillId="0" borderId="27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0" fillId="0" borderId="42" xfId="0" applyFont="1" applyFill="1" applyBorder="1" applyAlignment="1">
      <alignment horizontal="center"/>
    </xf>
    <xf numFmtId="0" fontId="17" fillId="0" borderId="19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17" fillId="0" borderId="24" xfId="0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17" fillId="0" borderId="1" xfId="0" applyNumberFormat="1" applyFont="1" applyFill="1" applyBorder="1" applyAlignment="1" applyProtection="1">
      <alignment horizontal="center" vertical="center"/>
      <protection locked="0"/>
    </xf>
    <xf numFmtId="9" fontId="8" fillId="5" borderId="25" xfId="2" applyFont="1" applyFill="1" applyBorder="1" applyAlignment="1" applyProtection="1">
      <alignment horizontal="center"/>
      <protection locked="0"/>
    </xf>
    <xf numFmtId="9" fontId="21" fillId="5" borderId="40" xfId="2" applyFont="1" applyFill="1" applyBorder="1" applyAlignment="1" applyProtection="1">
      <alignment horizontal="center"/>
      <protection locked="0"/>
    </xf>
    <xf numFmtId="9" fontId="21" fillId="5" borderId="26" xfId="2" applyFont="1" applyFill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8" fillId="0" borderId="25" xfId="0" applyFont="1" applyBorder="1" applyAlignment="1" applyProtection="1">
      <alignment horizontal="center"/>
    </xf>
    <xf numFmtId="0" fontId="8" fillId="0" borderId="26" xfId="0" applyFont="1" applyBorder="1" applyAlignment="1" applyProtection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right" vertical="center"/>
      <protection locked="0"/>
    </xf>
    <xf numFmtId="0" fontId="4" fillId="0" borderId="41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29" xfId="0" applyFont="1" applyBorder="1" applyAlignment="1" applyProtection="1">
      <alignment horizontal="right" vertical="center"/>
      <protection locked="0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9" fontId="8" fillId="0" borderId="25" xfId="2" applyFont="1" applyFill="1" applyBorder="1" applyAlignment="1" applyProtection="1">
      <alignment horizontal="center"/>
      <protection locked="0"/>
    </xf>
    <xf numFmtId="9" fontId="8" fillId="0" borderId="40" xfId="2" applyFont="1" applyFill="1" applyBorder="1" applyAlignment="1" applyProtection="1">
      <alignment horizontal="center"/>
      <protection locked="0"/>
    </xf>
    <xf numFmtId="9" fontId="8" fillId="0" borderId="26" xfId="2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42" xfId="0" applyFont="1" applyBorder="1" applyAlignment="1">
      <alignment horizontal="left"/>
    </xf>
    <xf numFmtId="0" fontId="7" fillId="0" borderId="40" xfId="0" applyFont="1" applyBorder="1" applyAlignment="1">
      <alignment horizontal="left"/>
    </xf>
  </cellXfs>
  <cellStyles count="5">
    <cellStyle name="Normal" xfId="0" builtinId="0"/>
    <cellStyle name="Normal 2" xfId="1"/>
    <cellStyle name="Normal 3" xfId="3"/>
    <cellStyle name="Normal 4" xfId="4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160201</xdr:colOff>
      <xdr:row>30</xdr:row>
      <xdr:rowOff>1361</xdr:rowOff>
    </xdr:from>
    <xdr:ext cx="3011172" cy="17621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9945065198" y="6823075"/>
          <a:ext cx="3011172" cy="176212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1" anchor="t">
          <a:noAutofit/>
        </a:bodyPr>
        <a:lstStyle/>
        <a:p>
          <a:pPr rtl="1"/>
          <a:endParaRPr lang="en-US" sz="1600">
            <a:latin typeface="David" panose="020E0502060401010101" pitchFamily="34" charset="-79"/>
            <a:cs typeface="David" panose="020E0502060401010101" pitchFamily="34" charset="-79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160201</xdr:colOff>
      <xdr:row>29</xdr:row>
      <xdr:rowOff>1361</xdr:rowOff>
    </xdr:from>
    <xdr:ext cx="3011172" cy="17621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9974761427" y="6821261"/>
          <a:ext cx="3011172" cy="176212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1" anchor="t">
          <a:noAutofit/>
        </a:bodyPr>
        <a:lstStyle/>
        <a:p>
          <a:pPr rtl="1"/>
          <a:endParaRPr lang="en-US" sz="1600">
            <a:latin typeface="David" panose="020E0502060401010101" pitchFamily="34" charset="-79"/>
            <a:cs typeface="David" panose="020E0502060401010101" pitchFamily="34" charset="-79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</xdr:row>
      <xdr:rowOff>104775</xdr:rowOff>
    </xdr:from>
    <xdr:to>
      <xdr:col>19</xdr:col>
      <xdr:colOff>38100</xdr:colOff>
      <xdr:row>46</xdr:row>
      <xdr:rowOff>95812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6065900" y="428625"/>
          <a:ext cx="10058400" cy="7115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73"/>
  <sheetViews>
    <sheetView rightToLeft="1" topLeftCell="A2" zoomScale="85" zoomScaleNormal="85" workbookViewId="0">
      <selection activeCell="D684" sqref="D684"/>
    </sheetView>
  </sheetViews>
  <sheetFormatPr defaultColWidth="8.85546875" defaultRowHeight="14.25"/>
  <cols>
    <col min="1" max="1" width="13.5703125" style="92" customWidth="1"/>
    <col min="2" max="2" width="17.140625" style="92" customWidth="1"/>
    <col min="3" max="3" width="17" style="93" customWidth="1"/>
    <col min="4" max="16384" width="8.85546875" style="92"/>
  </cols>
  <sheetData>
    <row r="1" spans="1:8">
      <c r="C1" s="93" t="s">
        <v>182</v>
      </c>
      <c r="F1" s="94"/>
      <c r="H1" s="95"/>
    </row>
    <row r="2" spans="1:8">
      <c r="C2" s="93">
        <v>42042</v>
      </c>
      <c r="F2" s="96"/>
      <c r="H2" s="97"/>
    </row>
    <row r="3" spans="1:8">
      <c r="C3" s="93">
        <v>122</v>
      </c>
      <c r="F3" s="96"/>
      <c r="H3" s="97"/>
    </row>
    <row r="4" spans="1:8">
      <c r="F4" s="98"/>
      <c r="H4" s="99"/>
    </row>
    <row r="5" spans="1:8" ht="25.5">
      <c r="A5" s="100" t="s">
        <v>183</v>
      </c>
      <c r="B5" s="100" t="s">
        <v>184</v>
      </c>
      <c r="C5" s="101" t="s">
        <v>185</v>
      </c>
      <c r="F5" s="102" t="s">
        <v>186</v>
      </c>
      <c r="H5" s="103" t="s">
        <v>187</v>
      </c>
    </row>
    <row r="6" spans="1:8" hidden="1">
      <c r="A6" s="104" t="s">
        <v>41</v>
      </c>
      <c r="B6" s="105" t="s">
        <v>188</v>
      </c>
      <c r="C6" s="101">
        <v>100</v>
      </c>
    </row>
    <row r="7" spans="1:8" hidden="1">
      <c r="A7" s="104" t="s">
        <v>41</v>
      </c>
      <c r="B7" s="106" t="s">
        <v>189</v>
      </c>
      <c r="C7" s="101"/>
    </row>
    <row r="8" spans="1:8" hidden="1">
      <c r="A8" s="104" t="s">
        <v>41</v>
      </c>
      <c r="B8" s="106" t="s">
        <v>190</v>
      </c>
      <c r="C8" s="101"/>
    </row>
    <row r="9" spans="1:8" hidden="1">
      <c r="A9" s="104" t="s">
        <v>41</v>
      </c>
      <c r="B9" s="106" t="s">
        <v>191</v>
      </c>
      <c r="C9" s="101">
        <v>2</v>
      </c>
    </row>
    <row r="10" spans="1:8" hidden="1">
      <c r="A10" s="104" t="s">
        <v>41</v>
      </c>
      <c r="B10" s="106" t="s">
        <v>192</v>
      </c>
      <c r="C10" s="101"/>
    </row>
    <row r="11" spans="1:8" hidden="1">
      <c r="A11" s="104" t="s">
        <v>41</v>
      </c>
      <c r="B11" s="106" t="s">
        <v>193</v>
      </c>
      <c r="C11" s="101"/>
    </row>
    <row r="12" spans="1:8" hidden="1">
      <c r="A12" s="104" t="s">
        <v>41</v>
      </c>
      <c r="B12" s="106" t="s">
        <v>194</v>
      </c>
      <c r="C12" s="101"/>
    </row>
    <row r="13" spans="1:8" hidden="1">
      <c r="A13" s="104" t="s">
        <v>41</v>
      </c>
      <c r="B13" s="106" t="s">
        <v>195</v>
      </c>
      <c r="C13" s="101"/>
    </row>
    <row r="14" spans="1:8" hidden="1">
      <c r="A14" s="104" t="s">
        <v>41</v>
      </c>
      <c r="B14" s="106" t="s">
        <v>196</v>
      </c>
      <c r="C14" s="101"/>
    </row>
    <row r="15" spans="1:8" hidden="1">
      <c r="A15" s="104" t="s">
        <v>41</v>
      </c>
      <c r="B15" s="106" t="s">
        <v>197</v>
      </c>
      <c r="C15" s="101">
        <v>2</v>
      </c>
    </row>
    <row r="16" spans="1:8" hidden="1">
      <c r="A16" s="104" t="s">
        <v>41</v>
      </c>
      <c r="B16" s="106" t="s">
        <v>198</v>
      </c>
      <c r="C16" s="101"/>
    </row>
    <row r="17" spans="1:3" hidden="1">
      <c r="A17" s="104" t="s">
        <v>41</v>
      </c>
      <c r="B17" s="106" t="s">
        <v>199</v>
      </c>
      <c r="C17" s="101"/>
    </row>
    <row r="18" spans="1:3" hidden="1">
      <c r="A18" s="104" t="s">
        <v>41</v>
      </c>
      <c r="B18" s="106" t="s">
        <v>200</v>
      </c>
      <c r="C18" s="101"/>
    </row>
    <row r="19" spans="1:3" hidden="1">
      <c r="A19" s="104" t="s">
        <v>41</v>
      </c>
      <c r="B19" s="106" t="s">
        <v>201</v>
      </c>
      <c r="C19" s="101"/>
    </row>
    <row r="20" spans="1:3" hidden="1">
      <c r="A20" s="104" t="s">
        <v>41</v>
      </c>
      <c r="B20" s="106" t="s">
        <v>202</v>
      </c>
      <c r="C20" s="101"/>
    </row>
    <row r="21" spans="1:3" hidden="1">
      <c r="A21" s="104" t="s">
        <v>41</v>
      </c>
      <c r="B21" s="106" t="s">
        <v>203</v>
      </c>
      <c r="C21" s="101"/>
    </row>
    <row r="22" spans="1:3" hidden="1">
      <c r="A22" s="104" t="s">
        <v>41</v>
      </c>
      <c r="B22" s="106" t="s">
        <v>204</v>
      </c>
      <c r="C22" s="101"/>
    </row>
    <row r="23" spans="1:3" hidden="1">
      <c r="A23" s="104" t="s">
        <v>41</v>
      </c>
      <c r="B23" s="106" t="s">
        <v>205</v>
      </c>
      <c r="C23" s="101"/>
    </row>
    <row r="24" spans="1:3" hidden="1">
      <c r="A24" s="104" t="s">
        <v>41</v>
      </c>
      <c r="B24" s="106" t="s">
        <v>206</v>
      </c>
      <c r="C24" s="101"/>
    </row>
    <row r="25" spans="1:3" hidden="1">
      <c r="A25" s="104" t="s">
        <v>41</v>
      </c>
      <c r="B25" s="106" t="s">
        <v>207</v>
      </c>
      <c r="C25" s="101">
        <v>2</v>
      </c>
    </row>
    <row r="26" spans="1:3" hidden="1">
      <c r="A26" s="104" t="s">
        <v>41</v>
      </c>
      <c r="B26" s="106" t="s">
        <v>208</v>
      </c>
      <c r="C26" s="101">
        <v>100</v>
      </c>
    </row>
    <row r="27" spans="1:3" hidden="1">
      <c r="A27" s="104" t="s">
        <v>41</v>
      </c>
      <c r="B27" s="106" t="s">
        <v>209</v>
      </c>
      <c r="C27" s="101"/>
    </row>
    <row r="28" spans="1:3" hidden="1">
      <c r="A28" s="104" t="s">
        <v>41</v>
      </c>
      <c r="B28" s="106" t="s">
        <v>210</v>
      </c>
      <c r="C28" s="101"/>
    </row>
    <row r="29" spans="1:3" hidden="1">
      <c r="A29" s="104" t="s">
        <v>41</v>
      </c>
      <c r="B29" s="106" t="s">
        <v>211</v>
      </c>
      <c r="C29" s="101"/>
    </row>
    <row r="30" spans="1:3" hidden="1">
      <c r="A30" s="104" t="s">
        <v>41</v>
      </c>
      <c r="B30" s="106" t="s">
        <v>212</v>
      </c>
      <c r="C30" s="101">
        <v>100</v>
      </c>
    </row>
    <row r="31" spans="1:3" hidden="1">
      <c r="A31" s="104" t="s">
        <v>41</v>
      </c>
      <c r="B31" s="106" t="s">
        <v>213</v>
      </c>
      <c r="C31" s="101"/>
    </row>
    <row r="32" spans="1:3" hidden="1">
      <c r="A32" s="104" t="s">
        <v>41</v>
      </c>
      <c r="B32" s="106" t="s">
        <v>214</v>
      </c>
      <c r="C32" s="101"/>
    </row>
    <row r="33" spans="1:3" hidden="1">
      <c r="A33" s="104" t="s">
        <v>41</v>
      </c>
      <c r="B33" s="106" t="s">
        <v>215</v>
      </c>
      <c r="C33" s="101"/>
    </row>
    <row r="34" spans="1:3" hidden="1">
      <c r="A34" s="104" t="s">
        <v>41</v>
      </c>
      <c r="B34" s="106" t="s">
        <v>216</v>
      </c>
      <c r="C34" s="101"/>
    </row>
    <row r="35" spans="1:3" hidden="1">
      <c r="A35" s="104" t="s">
        <v>41</v>
      </c>
      <c r="B35" s="106" t="s">
        <v>217</v>
      </c>
      <c r="C35" s="101"/>
    </row>
    <row r="36" spans="1:3" hidden="1">
      <c r="A36" s="104" t="s">
        <v>41</v>
      </c>
      <c r="B36" s="106" t="s">
        <v>218</v>
      </c>
      <c r="C36" s="101"/>
    </row>
    <row r="37" spans="1:3" hidden="1">
      <c r="A37" s="104" t="s">
        <v>41</v>
      </c>
      <c r="B37" s="106" t="s">
        <v>181</v>
      </c>
      <c r="C37" s="101">
        <v>100</v>
      </c>
    </row>
    <row r="38" spans="1:3" hidden="1">
      <c r="A38" s="104" t="s">
        <v>41</v>
      </c>
      <c r="B38" s="106" t="s">
        <v>180</v>
      </c>
      <c r="C38" s="101">
        <v>100</v>
      </c>
    </row>
    <row r="39" spans="1:3" hidden="1">
      <c r="A39" s="104" t="s">
        <v>219</v>
      </c>
      <c r="B39" s="106" t="s">
        <v>220</v>
      </c>
      <c r="C39" s="101"/>
    </row>
    <row r="40" spans="1:3" hidden="1">
      <c r="A40" s="104" t="s">
        <v>219</v>
      </c>
      <c r="B40" s="106" t="s">
        <v>221</v>
      </c>
      <c r="C40" s="101"/>
    </row>
    <row r="41" spans="1:3" hidden="1">
      <c r="A41" s="104" t="s">
        <v>219</v>
      </c>
      <c r="B41" s="106" t="s">
        <v>222</v>
      </c>
      <c r="C41" s="101"/>
    </row>
    <row r="42" spans="1:3" hidden="1">
      <c r="A42" s="104" t="s">
        <v>219</v>
      </c>
      <c r="B42" s="106" t="s">
        <v>223</v>
      </c>
      <c r="C42" s="101"/>
    </row>
    <row r="43" spans="1:3" hidden="1">
      <c r="A43" s="104" t="s">
        <v>219</v>
      </c>
      <c r="B43" s="106" t="s">
        <v>224</v>
      </c>
      <c r="C43" s="101"/>
    </row>
    <row r="44" spans="1:3" hidden="1">
      <c r="A44" s="104" t="s">
        <v>219</v>
      </c>
      <c r="B44" s="106" t="s">
        <v>225</v>
      </c>
      <c r="C44" s="101"/>
    </row>
    <row r="45" spans="1:3" hidden="1">
      <c r="A45" s="104" t="s">
        <v>219</v>
      </c>
      <c r="B45" s="106" t="s">
        <v>226</v>
      </c>
      <c r="C45" s="101"/>
    </row>
    <row r="46" spans="1:3" hidden="1">
      <c r="A46" s="104" t="s">
        <v>219</v>
      </c>
      <c r="B46" s="106" t="s">
        <v>227</v>
      </c>
      <c r="C46" s="101"/>
    </row>
    <row r="47" spans="1:3" hidden="1">
      <c r="A47" s="104" t="s">
        <v>219</v>
      </c>
      <c r="B47" s="106" t="s">
        <v>228</v>
      </c>
      <c r="C47" s="101"/>
    </row>
    <row r="48" spans="1:3" hidden="1">
      <c r="A48" s="104" t="s">
        <v>229</v>
      </c>
      <c r="B48" s="106" t="s">
        <v>230</v>
      </c>
      <c r="C48" s="101"/>
    </row>
    <row r="49" spans="1:3" hidden="1">
      <c r="A49" s="104" t="s">
        <v>229</v>
      </c>
      <c r="B49" s="106" t="s">
        <v>231</v>
      </c>
      <c r="C49" s="101"/>
    </row>
    <row r="50" spans="1:3" hidden="1">
      <c r="A50" s="104" t="s">
        <v>229</v>
      </c>
      <c r="B50" s="106" t="s">
        <v>232</v>
      </c>
      <c r="C50" s="101"/>
    </row>
    <row r="51" spans="1:3" hidden="1">
      <c r="A51" s="104" t="s">
        <v>229</v>
      </c>
      <c r="B51" s="106" t="s">
        <v>233</v>
      </c>
      <c r="C51" s="101"/>
    </row>
    <row r="52" spans="1:3" hidden="1">
      <c r="A52" s="104" t="s">
        <v>229</v>
      </c>
      <c r="B52" s="106" t="s">
        <v>234</v>
      </c>
      <c r="C52" s="101"/>
    </row>
    <row r="53" spans="1:3" hidden="1">
      <c r="A53" s="104" t="s">
        <v>229</v>
      </c>
      <c r="B53" s="106" t="s">
        <v>235</v>
      </c>
      <c r="C53" s="101"/>
    </row>
    <row r="54" spans="1:3" hidden="1">
      <c r="A54" s="104" t="s">
        <v>229</v>
      </c>
      <c r="B54" s="106" t="s">
        <v>236</v>
      </c>
      <c r="C54" s="101"/>
    </row>
    <row r="55" spans="1:3" hidden="1">
      <c r="A55" s="104" t="s">
        <v>229</v>
      </c>
      <c r="B55" s="106" t="s">
        <v>237</v>
      </c>
      <c r="C55" s="101"/>
    </row>
    <row r="56" spans="1:3" hidden="1">
      <c r="A56" s="104" t="s">
        <v>229</v>
      </c>
      <c r="B56" s="106" t="s">
        <v>238</v>
      </c>
      <c r="C56" s="101"/>
    </row>
    <row r="57" spans="1:3" hidden="1">
      <c r="A57" s="104" t="s">
        <v>229</v>
      </c>
      <c r="B57" s="106" t="s">
        <v>239</v>
      </c>
      <c r="C57" s="101"/>
    </row>
    <row r="58" spans="1:3" hidden="1">
      <c r="A58" s="104" t="s">
        <v>229</v>
      </c>
      <c r="B58" s="106" t="s">
        <v>240</v>
      </c>
      <c r="C58" s="101"/>
    </row>
    <row r="59" spans="1:3" hidden="1">
      <c r="A59" s="104" t="s">
        <v>229</v>
      </c>
      <c r="B59" s="106" t="s">
        <v>241</v>
      </c>
      <c r="C59" s="101"/>
    </row>
    <row r="60" spans="1:3" hidden="1">
      <c r="A60" s="104" t="s">
        <v>229</v>
      </c>
      <c r="B60" s="106" t="s">
        <v>242</v>
      </c>
      <c r="C60" s="101"/>
    </row>
    <row r="61" spans="1:3" hidden="1">
      <c r="A61" s="104" t="s">
        <v>229</v>
      </c>
      <c r="B61" s="106" t="s">
        <v>243</v>
      </c>
      <c r="C61" s="101"/>
    </row>
    <row r="62" spans="1:3" hidden="1">
      <c r="A62" s="104" t="s">
        <v>91</v>
      </c>
      <c r="B62" s="106" t="s">
        <v>244</v>
      </c>
      <c r="C62" s="101"/>
    </row>
    <row r="63" spans="1:3" hidden="1">
      <c r="A63" s="104" t="s">
        <v>91</v>
      </c>
      <c r="B63" s="106" t="s">
        <v>245</v>
      </c>
      <c r="C63" s="101"/>
    </row>
    <row r="64" spans="1:3" hidden="1">
      <c r="A64" s="104" t="s">
        <v>91</v>
      </c>
      <c r="B64" s="106" t="s">
        <v>246</v>
      </c>
      <c r="C64" s="101"/>
    </row>
    <row r="65" spans="1:3" hidden="1">
      <c r="A65" s="104" t="s">
        <v>91</v>
      </c>
      <c r="B65" s="106" t="s">
        <v>247</v>
      </c>
      <c r="C65" s="101"/>
    </row>
    <row r="66" spans="1:3" hidden="1">
      <c r="A66" s="104" t="s">
        <v>91</v>
      </c>
      <c r="B66" s="106" t="s">
        <v>248</v>
      </c>
      <c r="C66" s="101"/>
    </row>
    <row r="67" spans="1:3" hidden="1">
      <c r="A67" s="104" t="s">
        <v>91</v>
      </c>
      <c r="B67" s="106" t="s">
        <v>249</v>
      </c>
      <c r="C67" s="101"/>
    </row>
    <row r="68" spans="1:3" hidden="1">
      <c r="A68" s="104" t="s">
        <v>91</v>
      </c>
      <c r="B68" s="106" t="s">
        <v>250</v>
      </c>
      <c r="C68" s="101"/>
    </row>
    <row r="69" spans="1:3" hidden="1">
      <c r="A69" s="104" t="s">
        <v>91</v>
      </c>
      <c r="B69" s="106" t="s">
        <v>251</v>
      </c>
      <c r="C69" s="101"/>
    </row>
    <row r="70" spans="1:3" hidden="1">
      <c r="A70" s="104" t="s">
        <v>91</v>
      </c>
      <c r="B70" s="106" t="s">
        <v>252</v>
      </c>
      <c r="C70" s="101"/>
    </row>
    <row r="71" spans="1:3" hidden="1">
      <c r="A71" s="104" t="s">
        <v>91</v>
      </c>
      <c r="B71" s="106" t="s">
        <v>253</v>
      </c>
      <c r="C71" s="101"/>
    </row>
    <row r="72" spans="1:3" hidden="1">
      <c r="A72" s="104" t="s">
        <v>91</v>
      </c>
      <c r="B72" s="106" t="s">
        <v>254</v>
      </c>
      <c r="C72" s="101"/>
    </row>
    <row r="73" spans="1:3" hidden="1">
      <c r="A73" s="104" t="s">
        <v>91</v>
      </c>
      <c r="B73" s="106" t="s">
        <v>255</v>
      </c>
      <c r="C73" s="101"/>
    </row>
    <row r="74" spans="1:3" hidden="1">
      <c r="A74" s="104" t="s">
        <v>91</v>
      </c>
      <c r="B74" s="106" t="s">
        <v>256</v>
      </c>
      <c r="C74" s="101"/>
    </row>
    <row r="75" spans="1:3" hidden="1">
      <c r="A75" s="104" t="s">
        <v>257</v>
      </c>
      <c r="B75" s="106" t="s">
        <v>258</v>
      </c>
      <c r="C75" s="101"/>
    </row>
    <row r="76" spans="1:3" hidden="1">
      <c r="A76" s="104" t="s">
        <v>257</v>
      </c>
      <c r="B76" s="106" t="s">
        <v>259</v>
      </c>
      <c r="C76" s="101"/>
    </row>
    <row r="77" spans="1:3" hidden="1">
      <c r="A77" s="104" t="s">
        <v>257</v>
      </c>
      <c r="B77" s="106" t="s">
        <v>260</v>
      </c>
      <c r="C77" s="101"/>
    </row>
    <row r="78" spans="1:3" hidden="1">
      <c r="A78" s="104" t="s">
        <v>257</v>
      </c>
      <c r="B78" s="106" t="s">
        <v>261</v>
      </c>
      <c r="C78" s="101"/>
    </row>
    <row r="79" spans="1:3" hidden="1">
      <c r="A79" s="104" t="s">
        <v>257</v>
      </c>
      <c r="B79" s="106" t="s">
        <v>262</v>
      </c>
      <c r="C79" s="101"/>
    </row>
    <row r="80" spans="1:3" hidden="1">
      <c r="A80" s="104" t="s">
        <v>257</v>
      </c>
      <c r="B80" s="106" t="s">
        <v>263</v>
      </c>
      <c r="C80" s="101"/>
    </row>
    <row r="81" spans="1:3" hidden="1">
      <c r="A81" s="104" t="s">
        <v>257</v>
      </c>
      <c r="B81" s="106" t="s">
        <v>264</v>
      </c>
      <c r="C81" s="101"/>
    </row>
    <row r="82" spans="1:3" hidden="1">
      <c r="A82" s="104" t="s">
        <v>257</v>
      </c>
      <c r="B82" s="106" t="s">
        <v>265</v>
      </c>
      <c r="C82" s="101"/>
    </row>
    <row r="83" spans="1:3" hidden="1">
      <c r="A83" s="104" t="s">
        <v>266</v>
      </c>
      <c r="B83" s="106" t="s">
        <v>267</v>
      </c>
      <c r="C83" s="101"/>
    </row>
    <row r="84" spans="1:3" hidden="1">
      <c r="A84" s="104" t="s">
        <v>266</v>
      </c>
      <c r="B84" s="106" t="s">
        <v>268</v>
      </c>
      <c r="C84" s="101"/>
    </row>
    <row r="85" spans="1:3" hidden="1">
      <c r="A85" s="104" t="s">
        <v>266</v>
      </c>
      <c r="B85" s="106" t="s">
        <v>269</v>
      </c>
      <c r="C85" s="101"/>
    </row>
    <row r="86" spans="1:3" hidden="1">
      <c r="A86" s="104" t="s">
        <v>266</v>
      </c>
      <c r="B86" s="106" t="s">
        <v>270</v>
      </c>
      <c r="C86" s="101"/>
    </row>
    <row r="87" spans="1:3" hidden="1">
      <c r="A87" s="104" t="s">
        <v>266</v>
      </c>
      <c r="B87" s="106" t="s">
        <v>271</v>
      </c>
      <c r="C87" s="101"/>
    </row>
    <row r="88" spans="1:3" hidden="1">
      <c r="A88" s="104" t="s">
        <v>266</v>
      </c>
      <c r="B88" s="106" t="s">
        <v>272</v>
      </c>
      <c r="C88" s="101"/>
    </row>
    <row r="89" spans="1:3" hidden="1">
      <c r="A89" s="104" t="s">
        <v>266</v>
      </c>
      <c r="B89" s="106" t="s">
        <v>273</v>
      </c>
      <c r="C89" s="101"/>
    </row>
    <row r="90" spans="1:3" hidden="1">
      <c r="A90" s="104" t="s">
        <v>266</v>
      </c>
      <c r="B90" s="106" t="s">
        <v>274</v>
      </c>
      <c r="C90" s="101"/>
    </row>
    <row r="91" spans="1:3" hidden="1">
      <c r="A91" s="104" t="s">
        <v>266</v>
      </c>
      <c r="B91" s="106" t="s">
        <v>275</v>
      </c>
      <c r="C91" s="101"/>
    </row>
    <row r="92" spans="1:3" hidden="1">
      <c r="A92" s="104" t="s">
        <v>266</v>
      </c>
      <c r="B92" s="106" t="s">
        <v>276</v>
      </c>
      <c r="C92" s="101"/>
    </row>
    <row r="93" spans="1:3" hidden="1">
      <c r="A93" s="104" t="s">
        <v>266</v>
      </c>
      <c r="B93" s="106" t="s">
        <v>277</v>
      </c>
      <c r="C93" s="101"/>
    </row>
    <row r="94" spans="1:3" hidden="1">
      <c r="A94" s="104" t="s">
        <v>266</v>
      </c>
      <c r="B94" s="106" t="s">
        <v>278</v>
      </c>
      <c r="C94" s="101"/>
    </row>
    <row r="95" spans="1:3" hidden="1">
      <c r="A95" s="104" t="s">
        <v>266</v>
      </c>
      <c r="B95" s="106" t="s">
        <v>279</v>
      </c>
      <c r="C95" s="101"/>
    </row>
    <row r="96" spans="1:3" hidden="1">
      <c r="A96" s="104" t="s">
        <v>266</v>
      </c>
      <c r="B96" s="106" t="s">
        <v>280</v>
      </c>
      <c r="C96" s="101"/>
    </row>
    <row r="97" spans="1:3" hidden="1">
      <c r="A97" s="104" t="s">
        <v>266</v>
      </c>
      <c r="B97" s="106" t="s">
        <v>281</v>
      </c>
      <c r="C97" s="101"/>
    </row>
    <row r="98" spans="1:3" hidden="1">
      <c r="A98" s="104" t="s">
        <v>266</v>
      </c>
      <c r="B98" s="106" t="s">
        <v>282</v>
      </c>
      <c r="C98" s="101"/>
    </row>
    <row r="99" spans="1:3" hidden="1">
      <c r="A99" s="104" t="s">
        <v>266</v>
      </c>
      <c r="B99" s="106" t="s">
        <v>283</v>
      </c>
      <c r="C99" s="101"/>
    </row>
    <row r="100" spans="1:3" hidden="1">
      <c r="A100" s="104" t="s">
        <v>266</v>
      </c>
      <c r="B100" s="106" t="s">
        <v>284</v>
      </c>
      <c r="C100" s="101"/>
    </row>
    <row r="101" spans="1:3" hidden="1">
      <c r="A101" s="104" t="s">
        <v>266</v>
      </c>
      <c r="B101" s="106" t="s">
        <v>285</v>
      </c>
      <c r="C101" s="101"/>
    </row>
    <row r="102" spans="1:3" hidden="1">
      <c r="A102" s="104" t="s">
        <v>266</v>
      </c>
      <c r="B102" s="106" t="s">
        <v>286</v>
      </c>
      <c r="C102" s="101"/>
    </row>
    <row r="103" spans="1:3" hidden="1">
      <c r="A103" s="104" t="s">
        <v>266</v>
      </c>
      <c r="B103" s="106" t="s">
        <v>287</v>
      </c>
      <c r="C103" s="101"/>
    </row>
    <row r="104" spans="1:3" hidden="1">
      <c r="A104" s="104" t="s">
        <v>266</v>
      </c>
      <c r="B104" s="106" t="s">
        <v>288</v>
      </c>
      <c r="C104" s="101"/>
    </row>
    <row r="105" spans="1:3" hidden="1">
      <c r="A105" s="104" t="s">
        <v>266</v>
      </c>
      <c r="B105" s="106" t="s">
        <v>289</v>
      </c>
      <c r="C105" s="101"/>
    </row>
    <row r="106" spans="1:3" hidden="1">
      <c r="A106" s="104" t="s">
        <v>266</v>
      </c>
      <c r="B106" s="106" t="s">
        <v>290</v>
      </c>
      <c r="C106" s="101"/>
    </row>
    <row r="107" spans="1:3" hidden="1">
      <c r="A107" s="104" t="s">
        <v>266</v>
      </c>
      <c r="B107" s="106" t="s">
        <v>291</v>
      </c>
      <c r="C107" s="101"/>
    </row>
    <row r="108" spans="1:3" hidden="1">
      <c r="A108" s="104" t="s">
        <v>89</v>
      </c>
      <c r="B108" s="106" t="s">
        <v>292</v>
      </c>
      <c r="C108" s="101"/>
    </row>
    <row r="109" spans="1:3" hidden="1">
      <c r="A109" s="104" t="s">
        <v>89</v>
      </c>
      <c r="B109" s="106" t="s">
        <v>293</v>
      </c>
      <c r="C109" s="101">
        <v>100</v>
      </c>
    </row>
    <row r="110" spans="1:3" hidden="1">
      <c r="A110" s="104" t="s">
        <v>89</v>
      </c>
      <c r="B110" s="106" t="s">
        <v>294</v>
      </c>
      <c r="C110" s="101">
        <v>100</v>
      </c>
    </row>
    <row r="111" spans="1:3" hidden="1">
      <c r="A111" s="104" t="s">
        <v>89</v>
      </c>
      <c r="B111" s="106" t="s">
        <v>295</v>
      </c>
      <c r="C111" s="101">
        <v>100</v>
      </c>
    </row>
    <row r="112" spans="1:3" hidden="1">
      <c r="A112" s="104" t="s">
        <v>89</v>
      </c>
      <c r="B112" s="106" t="s">
        <v>296</v>
      </c>
      <c r="C112" s="101"/>
    </row>
    <row r="113" spans="1:3" hidden="1">
      <c r="A113" s="104" t="s">
        <v>89</v>
      </c>
      <c r="B113" s="106" t="s">
        <v>297</v>
      </c>
      <c r="C113" s="101"/>
    </row>
    <row r="114" spans="1:3" hidden="1">
      <c r="A114" s="104" t="s">
        <v>89</v>
      </c>
      <c r="B114" s="106" t="s">
        <v>298</v>
      </c>
      <c r="C114" s="101"/>
    </row>
    <row r="115" spans="1:3" hidden="1">
      <c r="A115" s="104" t="s">
        <v>89</v>
      </c>
      <c r="B115" s="106" t="s">
        <v>299</v>
      </c>
      <c r="C115" s="101">
        <v>100</v>
      </c>
    </row>
    <row r="116" spans="1:3" hidden="1">
      <c r="A116" s="104" t="s">
        <v>89</v>
      </c>
      <c r="B116" s="106" t="s">
        <v>300</v>
      </c>
      <c r="C116" s="101">
        <v>100</v>
      </c>
    </row>
    <row r="117" spans="1:3" hidden="1">
      <c r="A117" s="104" t="s">
        <v>89</v>
      </c>
      <c r="B117" s="106" t="s">
        <v>301</v>
      </c>
      <c r="C117" s="101"/>
    </row>
    <row r="118" spans="1:3" hidden="1">
      <c r="A118" s="104" t="s">
        <v>89</v>
      </c>
      <c r="B118" s="106" t="s">
        <v>302</v>
      </c>
      <c r="C118" s="101">
        <v>100</v>
      </c>
    </row>
    <row r="119" spans="1:3" hidden="1">
      <c r="A119" s="104" t="s">
        <v>89</v>
      </c>
      <c r="B119" s="106" t="s">
        <v>303</v>
      </c>
      <c r="C119" s="101"/>
    </row>
    <row r="120" spans="1:3" hidden="1">
      <c r="A120" s="104" t="s">
        <v>97</v>
      </c>
      <c r="B120" s="106" t="s">
        <v>304</v>
      </c>
      <c r="C120" s="101"/>
    </row>
    <row r="121" spans="1:3" hidden="1">
      <c r="A121" s="104" t="s">
        <v>97</v>
      </c>
      <c r="B121" s="106" t="s">
        <v>305</v>
      </c>
      <c r="C121" s="101"/>
    </row>
    <row r="122" spans="1:3" hidden="1">
      <c r="A122" s="104" t="s">
        <v>97</v>
      </c>
      <c r="B122" s="106" t="s">
        <v>306</v>
      </c>
      <c r="C122" s="101"/>
    </row>
    <row r="123" spans="1:3" hidden="1">
      <c r="A123" s="104" t="s">
        <v>97</v>
      </c>
      <c r="B123" s="106" t="s">
        <v>307</v>
      </c>
      <c r="C123" s="101"/>
    </row>
    <row r="124" spans="1:3" hidden="1">
      <c r="A124" s="104" t="s">
        <v>97</v>
      </c>
      <c r="B124" s="106" t="s">
        <v>308</v>
      </c>
      <c r="C124" s="101">
        <v>100</v>
      </c>
    </row>
    <row r="125" spans="1:3" hidden="1">
      <c r="A125" s="104" t="s">
        <v>97</v>
      </c>
      <c r="B125" s="106" t="s">
        <v>309</v>
      </c>
      <c r="C125" s="101">
        <v>100</v>
      </c>
    </row>
    <row r="126" spans="1:3" hidden="1">
      <c r="A126" s="104" t="s">
        <v>97</v>
      </c>
      <c r="B126" s="106" t="s">
        <v>310</v>
      </c>
      <c r="C126" s="101"/>
    </row>
    <row r="127" spans="1:3" hidden="1">
      <c r="A127" s="104" t="s">
        <v>97</v>
      </c>
      <c r="B127" s="106" t="s">
        <v>311</v>
      </c>
      <c r="C127" s="101">
        <v>100</v>
      </c>
    </row>
    <row r="128" spans="1:3" hidden="1">
      <c r="A128" s="104" t="s">
        <v>97</v>
      </c>
      <c r="B128" s="106" t="s">
        <v>312</v>
      </c>
      <c r="C128" s="101"/>
    </row>
    <row r="129" spans="1:3" hidden="1">
      <c r="A129" s="104" t="s">
        <v>97</v>
      </c>
      <c r="B129" s="106" t="s">
        <v>313</v>
      </c>
      <c r="C129" s="101"/>
    </row>
    <row r="130" spans="1:3" hidden="1">
      <c r="A130" s="104" t="s">
        <v>97</v>
      </c>
      <c r="B130" s="106" t="s">
        <v>314</v>
      </c>
      <c r="C130" s="101"/>
    </row>
    <row r="131" spans="1:3" hidden="1">
      <c r="A131" s="104" t="s">
        <v>97</v>
      </c>
      <c r="B131" s="106" t="s">
        <v>315</v>
      </c>
      <c r="C131" s="101">
        <v>100</v>
      </c>
    </row>
    <row r="132" spans="1:3" hidden="1">
      <c r="A132" s="104" t="s">
        <v>97</v>
      </c>
      <c r="B132" s="106" t="s">
        <v>316</v>
      </c>
      <c r="C132" s="101">
        <v>100</v>
      </c>
    </row>
    <row r="133" spans="1:3" hidden="1">
      <c r="A133" s="104" t="s">
        <v>97</v>
      </c>
      <c r="B133" s="106" t="s">
        <v>317</v>
      </c>
      <c r="C133" s="101">
        <v>100</v>
      </c>
    </row>
    <row r="134" spans="1:3" hidden="1">
      <c r="A134" s="104" t="s">
        <v>97</v>
      </c>
      <c r="B134" s="106" t="s">
        <v>318</v>
      </c>
      <c r="C134" s="101">
        <v>100</v>
      </c>
    </row>
    <row r="135" spans="1:3" hidden="1">
      <c r="A135" s="104" t="s">
        <v>97</v>
      </c>
      <c r="B135" s="106" t="s">
        <v>319</v>
      </c>
      <c r="C135" s="101">
        <v>100</v>
      </c>
    </row>
    <row r="136" spans="1:3" hidden="1">
      <c r="A136" s="104" t="s">
        <v>97</v>
      </c>
      <c r="B136" s="106" t="s">
        <v>320</v>
      </c>
      <c r="C136" s="101"/>
    </row>
    <row r="137" spans="1:3" hidden="1">
      <c r="A137" s="104" t="s">
        <v>97</v>
      </c>
      <c r="B137" s="106" t="s">
        <v>321</v>
      </c>
      <c r="C137" s="101">
        <v>100</v>
      </c>
    </row>
    <row r="138" spans="1:3" hidden="1">
      <c r="A138" s="104" t="s">
        <v>97</v>
      </c>
      <c r="B138" s="106" t="s">
        <v>322</v>
      </c>
      <c r="C138" s="101"/>
    </row>
    <row r="139" spans="1:3" hidden="1">
      <c r="A139" s="104" t="s">
        <v>97</v>
      </c>
      <c r="B139" s="106"/>
      <c r="C139" s="101"/>
    </row>
    <row r="140" spans="1:3" hidden="1">
      <c r="A140" s="104" t="s">
        <v>39</v>
      </c>
      <c r="B140" s="106" t="s">
        <v>323</v>
      </c>
      <c r="C140" s="101"/>
    </row>
    <row r="141" spans="1:3" hidden="1">
      <c r="A141" s="104" t="s">
        <v>39</v>
      </c>
      <c r="B141" s="106" t="s">
        <v>324</v>
      </c>
      <c r="C141" s="101"/>
    </row>
    <row r="142" spans="1:3" hidden="1">
      <c r="A142" s="104" t="s">
        <v>39</v>
      </c>
      <c r="B142" s="106" t="s">
        <v>325</v>
      </c>
      <c r="C142" s="101"/>
    </row>
    <row r="143" spans="1:3" hidden="1">
      <c r="A143" s="104" t="s">
        <v>39</v>
      </c>
      <c r="B143" s="106" t="s">
        <v>326</v>
      </c>
      <c r="C143" s="101">
        <v>100</v>
      </c>
    </row>
    <row r="144" spans="1:3" hidden="1">
      <c r="A144" s="104" t="s">
        <v>39</v>
      </c>
      <c r="B144" s="106" t="s">
        <v>327</v>
      </c>
      <c r="C144" s="101"/>
    </row>
    <row r="145" spans="1:3" hidden="1">
      <c r="A145" s="104" t="s">
        <v>39</v>
      </c>
      <c r="B145" s="106" t="s">
        <v>328</v>
      </c>
      <c r="C145" s="101"/>
    </row>
    <row r="146" spans="1:3" hidden="1">
      <c r="A146" s="104" t="s">
        <v>39</v>
      </c>
      <c r="B146" s="106" t="s">
        <v>329</v>
      </c>
      <c r="C146" s="101"/>
    </row>
    <row r="147" spans="1:3" hidden="1">
      <c r="A147" s="104" t="s">
        <v>39</v>
      </c>
      <c r="B147" s="106" t="s">
        <v>330</v>
      </c>
      <c r="C147" s="101"/>
    </row>
    <row r="148" spans="1:3" hidden="1">
      <c r="A148" s="104" t="s">
        <v>39</v>
      </c>
      <c r="B148" s="106" t="s">
        <v>331</v>
      </c>
      <c r="C148" s="101"/>
    </row>
    <row r="149" spans="1:3" hidden="1">
      <c r="A149" s="104" t="s">
        <v>39</v>
      </c>
      <c r="B149" s="106" t="s">
        <v>332</v>
      </c>
      <c r="C149" s="101"/>
    </row>
    <row r="150" spans="1:3" hidden="1">
      <c r="A150" s="104" t="s">
        <v>39</v>
      </c>
      <c r="B150" s="106" t="s">
        <v>333</v>
      </c>
      <c r="C150" s="101"/>
    </row>
    <row r="151" spans="1:3" hidden="1">
      <c r="A151" s="104" t="s">
        <v>39</v>
      </c>
      <c r="B151" s="106" t="s">
        <v>334</v>
      </c>
      <c r="C151" s="101">
        <v>100</v>
      </c>
    </row>
    <row r="152" spans="1:3" hidden="1">
      <c r="A152" s="104" t="s">
        <v>39</v>
      </c>
      <c r="B152" s="106" t="s">
        <v>335</v>
      </c>
      <c r="C152" s="101"/>
    </row>
    <row r="153" spans="1:3" hidden="1">
      <c r="A153" s="104" t="s">
        <v>39</v>
      </c>
      <c r="B153" s="106" t="s">
        <v>336</v>
      </c>
      <c r="C153" s="101"/>
    </row>
    <row r="154" spans="1:3" hidden="1">
      <c r="A154" s="104" t="s">
        <v>39</v>
      </c>
      <c r="B154" s="106" t="s">
        <v>337</v>
      </c>
      <c r="C154" s="101"/>
    </row>
    <row r="155" spans="1:3" hidden="1">
      <c r="A155" s="104" t="s">
        <v>39</v>
      </c>
      <c r="B155" s="106" t="s">
        <v>338</v>
      </c>
      <c r="C155" s="101"/>
    </row>
    <row r="156" spans="1:3" hidden="1">
      <c r="A156" s="104" t="s">
        <v>39</v>
      </c>
      <c r="B156" s="106" t="s">
        <v>339</v>
      </c>
      <c r="C156" s="101">
        <v>100</v>
      </c>
    </row>
    <row r="157" spans="1:3" hidden="1">
      <c r="A157" s="104" t="s">
        <v>39</v>
      </c>
      <c r="B157" s="106" t="s">
        <v>340</v>
      </c>
      <c r="C157" s="101"/>
    </row>
    <row r="158" spans="1:3" hidden="1">
      <c r="A158" s="104" t="s">
        <v>39</v>
      </c>
      <c r="B158" s="106" t="s">
        <v>341</v>
      </c>
      <c r="C158" s="101"/>
    </row>
    <row r="159" spans="1:3" hidden="1">
      <c r="A159" s="104" t="s">
        <v>39</v>
      </c>
      <c r="B159" s="106" t="s">
        <v>342</v>
      </c>
      <c r="C159" s="101"/>
    </row>
    <row r="160" spans="1:3" hidden="1">
      <c r="A160" s="104" t="s">
        <v>39</v>
      </c>
      <c r="B160" s="106" t="s">
        <v>343</v>
      </c>
      <c r="C160" s="101"/>
    </row>
    <row r="161" spans="1:3" hidden="1">
      <c r="A161" s="104" t="s">
        <v>39</v>
      </c>
      <c r="B161" s="106" t="s">
        <v>344</v>
      </c>
      <c r="C161" s="101">
        <v>100</v>
      </c>
    </row>
    <row r="162" spans="1:3" hidden="1">
      <c r="A162" s="104" t="s">
        <v>39</v>
      </c>
      <c r="B162" s="106" t="s">
        <v>345</v>
      </c>
      <c r="C162" s="101">
        <v>100</v>
      </c>
    </row>
    <row r="163" spans="1:3" hidden="1">
      <c r="A163" s="104" t="s">
        <v>39</v>
      </c>
      <c r="B163" s="106" t="s">
        <v>346</v>
      </c>
      <c r="C163" s="101"/>
    </row>
    <row r="164" spans="1:3" hidden="1">
      <c r="A164" s="104" t="s">
        <v>39</v>
      </c>
      <c r="B164" s="106" t="s">
        <v>347</v>
      </c>
      <c r="C164" s="101"/>
    </row>
    <row r="165" spans="1:3" hidden="1">
      <c r="A165" s="104" t="s">
        <v>39</v>
      </c>
      <c r="B165" s="106" t="s">
        <v>348</v>
      </c>
      <c r="C165" s="101"/>
    </row>
    <row r="166" spans="1:3" hidden="1">
      <c r="A166" s="104" t="s">
        <v>39</v>
      </c>
      <c r="B166" s="106" t="s">
        <v>349</v>
      </c>
      <c r="C166" s="101">
        <v>100</v>
      </c>
    </row>
    <row r="167" spans="1:3" hidden="1">
      <c r="A167" s="104" t="s">
        <v>39</v>
      </c>
      <c r="B167" s="106" t="s">
        <v>350</v>
      </c>
      <c r="C167" s="101"/>
    </row>
    <row r="168" spans="1:3" hidden="1">
      <c r="A168" s="104" t="s">
        <v>39</v>
      </c>
      <c r="B168" s="106" t="s">
        <v>351</v>
      </c>
      <c r="C168" s="101"/>
    </row>
    <row r="169" spans="1:3" hidden="1">
      <c r="A169" s="104" t="s">
        <v>39</v>
      </c>
      <c r="B169" s="106" t="s">
        <v>352</v>
      </c>
      <c r="C169" s="101"/>
    </row>
    <row r="170" spans="1:3" hidden="1">
      <c r="A170" s="104" t="s">
        <v>39</v>
      </c>
      <c r="B170" s="106" t="s">
        <v>353</v>
      </c>
      <c r="C170" s="101"/>
    </row>
    <row r="171" spans="1:3" hidden="1">
      <c r="A171" s="104" t="s">
        <v>39</v>
      </c>
      <c r="B171" s="106" t="s">
        <v>354</v>
      </c>
      <c r="C171" s="101"/>
    </row>
    <row r="172" spans="1:3" hidden="1">
      <c r="A172" s="104" t="s">
        <v>39</v>
      </c>
      <c r="B172" s="106" t="s">
        <v>355</v>
      </c>
      <c r="C172" s="101"/>
    </row>
    <row r="173" spans="1:3" hidden="1">
      <c r="A173" s="104" t="s">
        <v>356</v>
      </c>
      <c r="B173" s="106" t="s">
        <v>357</v>
      </c>
      <c r="C173" s="101">
        <v>100</v>
      </c>
    </row>
    <row r="174" spans="1:3" hidden="1">
      <c r="A174" s="104" t="s">
        <v>356</v>
      </c>
      <c r="B174" s="106" t="s">
        <v>358</v>
      </c>
      <c r="C174" s="101">
        <v>100</v>
      </c>
    </row>
    <row r="175" spans="1:3" hidden="1">
      <c r="A175" s="104" t="s">
        <v>356</v>
      </c>
      <c r="B175" s="106" t="s">
        <v>359</v>
      </c>
      <c r="C175" s="101">
        <v>100</v>
      </c>
    </row>
    <row r="176" spans="1:3" hidden="1">
      <c r="A176" s="104" t="s">
        <v>356</v>
      </c>
      <c r="B176" s="106" t="s">
        <v>360</v>
      </c>
      <c r="C176" s="101">
        <v>100</v>
      </c>
    </row>
    <row r="177" spans="1:7" hidden="1">
      <c r="A177" s="104" t="s">
        <v>356</v>
      </c>
      <c r="B177" s="106" t="s">
        <v>361</v>
      </c>
      <c r="C177" s="101"/>
    </row>
    <row r="178" spans="1:7" hidden="1">
      <c r="A178" s="104" t="s">
        <v>356</v>
      </c>
      <c r="B178" s="106" t="s">
        <v>362</v>
      </c>
      <c r="C178" s="101"/>
    </row>
    <row r="179" spans="1:7" hidden="1">
      <c r="A179" s="104" t="s">
        <v>356</v>
      </c>
      <c r="B179" s="106" t="s">
        <v>363</v>
      </c>
      <c r="C179" s="101">
        <v>100</v>
      </c>
      <c r="G179" s="106" t="s">
        <v>360</v>
      </c>
    </row>
    <row r="180" spans="1:7" hidden="1">
      <c r="A180" s="104" t="s">
        <v>356</v>
      </c>
      <c r="B180" s="106" t="s">
        <v>364</v>
      </c>
      <c r="C180" s="101"/>
      <c r="G180" s="106" t="s">
        <v>363</v>
      </c>
    </row>
    <row r="181" spans="1:7" hidden="1">
      <c r="A181" s="104" t="s">
        <v>356</v>
      </c>
      <c r="B181" s="106" t="s">
        <v>365</v>
      </c>
      <c r="C181" s="101"/>
      <c r="G181" s="106" t="s">
        <v>374</v>
      </c>
    </row>
    <row r="182" spans="1:7" hidden="1">
      <c r="A182" s="104" t="s">
        <v>356</v>
      </c>
      <c r="B182" s="106" t="s">
        <v>366</v>
      </c>
      <c r="C182" s="101"/>
    </row>
    <row r="183" spans="1:7" hidden="1">
      <c r="A183" s="104" t="s">
        <v>356</v>
      </c>
      <c r="B183" s="106" t="s">
        <v>367</v>
      </c>
      <c r="C183" s="101"/>
    </row>
    <row r="184" spans="1:7" hidden="1">
      <c r="A184" s="104" t="s">
        <v>356</v>
      </c>
      <c r="B184" s="106" t="s">
        <v>368</v>
      </c>
      <c r="C184" s="101"/>
    </row>
    <row r="185" spans="1:7" hidden="1">
      <c r="A185" s="104" t="s">
        <v>356</v>
      </c>
      <c r="B185" s="106" t="s">
        <v>369</v>
      </c>
      <c r="C185" s="101"/>
    </row>
    <row r="186" spans="1:7" hidden="1">
      <c r="A186" s="104" t="s">
        <v>356</v>
      </c>
      <c r="B186" s="106" t="s">
        <v>370</v>
      </c>
      <c r="C186" s="101"/>
    </row>
    <row r="187" spans="1:7" hidden="1">
      <c r="A187" s="104" t="s">
        <v>356</v>
      </c>
      <c r="B187" s="106" t="s">
        <v>371</v>
      </c>
      <c r="C187" s="101"/>
    </row>
    <row r="188" spans="1:7" hidden="1">
      <c r="A188" s="104" t="s">
        <v>356</v>
      </c>
      <c r="B188" s="106" t="s">
        <v>372</v>
      </c>
      <c r="C188" s="101"/>
    </row>
    <row r="189" spans="1:7" hidden="1">
      <c r="A189" s="104" t="s">
        <v>356</v>
      </c>
      <c r="B189" s="106" t="s">
        <v>373</v>
      </c>
      <c r="C189" s="101"/>
    </row>
    <row r="190" spans="1:7" hidden="1">
      <c r="A190" s="104" t="s">
        <v>356</v>
      </c>
      <c r="B190" s="106" t="s">
        <v>374</v>
      </c>
      <c r="C190" s="101">
        <v>100</v>
      </c>
    </row>
    <row r="191" spans="1:7" hidden="1">
      <c r="A191" s="104" t="s">
        <v>356</v>
      </c>
      <c r="B191" s="106" t="s">
        <v>375</v>
      </c>
      <c r="C191" s="101">
        <v>100</v>
      </c>
    </row>
    <row r="192" spans="1:7" hidden="1">
      <c r="A192" s="104" t="s">
        <v>356</v>
      </c>
      <c r="B192" s="106" t="s">
        <v>376</v>
      </c>
      <c r="C192" s="101">
        <v>100</v>
      </c>
    </row>
    <row r="193" spans="1:3" hidden="1">
      <c r="A193" s="104" t="s">
        <v>356</v>
      </c>
      <c r="B193" s="106" t="s">
        <v>377</v>
      </c>
      <c r="C193" s="101">
        <v>100</v>
      </c>
    </row>
    <row r="194" spans="1:3" hidden="1">
      <c r="A194" s="104" t="s">
        <v>356</v>
      </c>
      <c r="B194" s="106" t="s">
        <v>378</v>
      </c>
      <c r="C194" s="101"/>
    </row>
    <row r="195" spans="1:3" hidden="1">
      <c r="A195" s="104" t="s">
        <v>99</v>
      </c>
      <c r="B195" s="106" t="s">
        <v>379</v>
      </c>
      <c r="C195" s="101"/>
    </row>
    <row r="196" spans="1:3" hidden="1">
      <c r="A196" s="104" t="s">
        <v>99</v>
      </c>
      <c r="B196" s="106" t="s">
        <v>380</v>
      </c>
      <c r="C196" s="101"/>
    </row>
    <row r="197" spans="1:3" hidden="1">
      <c r="A197" s="104" t="s">
        <v>99</v>
      </c>
      <c r="B197" s="106" t="s">
        <v>381</v>
      </c>
      <c r="C197" s="101"/>
    </row>
    <row r="198" spans="1:3" hidden="1">
      <c r="A198" s="104" t="s">
        <v>99</v>
      </c>
      <c r="B198" s="106" t="s">
        <v>382</v>
      </c>
      <c r="C198" s="101"/>
    </row>
    <row r="199" spans="1:3" hidden="1">
      <c r="A199" s="104" t="s">
        <v>99</v>
      </c>
      <c r="B199" s="106" t="s">
        <v>383</v>
      </c>
      <c r="C199" s="101"/>
    </row>
    <row r="200" spans="1:3" hidden="1">
      <c r="A200" s="104" t="s">
        <v>99</v>
      </c>
      <c r="B200" s="106" t="s">
        <v>384</v>
      </c>
      <c r="C200" s="101"/>
    </row>
    <row r="201" spans="1:3" hidden="1">
      <c r="A201" s="104" t="s">
        <v>99</v>
      </c>
      <c r="B201" s="106" t="s">
        <v>385</v>
      </c>
      <c r="C201" s="101"/>
    </row>
    <row r="202" spans="1:3" hidden="1">
      <c r="A202" s="104" t="s">
        <v>99</v>
      </c>
      <c r="B202" s="106" t="s">
        <v>386</v>
      </c>
      <c r="C202" s="101"/>
    </row>
    <row r="203" spans="1:3" hidden="1">
      <c r="A203" s="104" t="s">
        <v>99</v>
      </c>
      <c r="B203" s="106" t="s">
        <v>387</v>
      </c>
      <c r="C203" s="101"/>
    </row>
    <row r="204" spans="1:3" hidden="1">
      <c r="A204" s="104" t="s">
        <v>99</v>
      </c>
      <c r="B204" s="106" t="s">
        <v>388</v>
      </c>
      <c r="C204" s="101"/>
    </row>
    <row r="205" spans="1:3" hidden="1">
      <c r="A205" s="104" t="s">
        <v>99</v>
      </c>
      <c r="B205" s="106" t="s">
        <v>389</v>
      </c>
      <c r="C205" s="101"/>
    </row>
    <row r="206" spans="1:3" hidden="1">
      <c r="A206" s="104" t="s">
        <v>99</v>
      </c>
      <c r="B206" s="106" t="s">
        <v>390</v>
      </c>
      <c r="C206" s="101"/>
    </row>
    <row r="207" spans="1:3" hidden="1">
      <c r="A207" s="104" t="s">
        <v>99</v>
      </c>
      <c r="B207" s="106" t="s">
        <v>391</v>
      </c>
      <c r="C207" s="101"/>
    </row>
    <row r="208" spans="1:3" hidden="1">
      <c r="A208" s="104" t="s">
        <v>99</v>
      </c>
      <c r="B208" s="106" t="s">
        <v>392</v>
      </c>
      <c r="C208" s="101"/>
    </row>
    <row r="209" spans="1:3" hidden="1">
      <c r="A209" s="104" t="s">
        <v>393</v>
      </c>
      <c r="B209" s="106" t="s">
        <v>394</v>
      </c>
      <c r="C209" s="101"/>
    </row>
    <row r="210" spans="1:3" hidden="1">
      <c r="A210" s="104" t="s">
        <v>393</v>
      </c>
      <c r="B210" s="106" t="s">
        <v>395</v>
      </c>
      <c r="C210" s="101"/>
    </row>
    <row r="211" spans="1:3" hidden="1">
      <c r="A211" s="104" t="s">
        <v>393</v>
      </c>
      <c r="B211" s="106" t="s">
        <v>396</v>
      </c>
      <c r="C211" s="101"/>
    </row>
    <row r="212" spans="1:3" hidden="1">
      <c r="A212" s="104" t="s">
        <v>393</v>
      </c>
      <c r="B212" s="106" t="s">
        <v>397</v>
      </c>
      <c r="C212" s="101"/>
    </row>
    <row r="213" spans="1:3" hidden="1">
      <c r="A213" s="104" t="s">
        <v>393</v>
      </c>
      <c r="B213" s="106" t="s">
        <v>398</v>
      </c>
      <c r="C213" s="101"/>
    </row>
    <row r="214" spans="1:3" hidden="1">
      <c r="A214" s="104" t="s">
        <v>393</v>
      </c>
      <c r="B214" s="106" t="s">
        <v>399</v>
      </c>
      <c r="C214" s="101"/>
    </row>
    <row r="215" spans="1:3" hidden="1">
      <c r="A215" s="104" t="s">
        <v>393</v>
      </c>
      <c r="B215" s="106" t="s">
        <v>400</v>
      </c>
      <c r="C215" s="101"/>
    </row>
    <row r="216" spans="1:3" hidden="1">
      <c r="A216" s="104" t="s">
        <v>393</v>
      </c>
      <c r="B216" s="106" t="s">
        <v>401</v>
      </c>
      <c r="C216" s="101"/>
    </row>
    <row r="217" spans="1:3" hidden="1">
      <c r="A217" s="104" t="s">
        <v>393</v>
      </c>
      <c r="B217" s="106" t="s">
        <v>402</v>
      </c>
      <c r="C217" s="101"/>
    </row>
    <row r="218" spans="1:3" hidden="1">
      <c r="A218" s="104" t="s">
        <v>393</v>
      </c>
      <c r="B218" s="106" t="s">
        <v>403</v>
      </c>
      <c r="C218" s="101"/>
    </row>
    <row r="219" spans="1:3" hidden="1">
      <c r="A219" s="104" t="s">
        <v>393</v>
      </c>
      <c r="B219" s="106" t="s">
        <v>404</v>
      </c>
      <c r="C219" s="101"/>
    </row>
    <row r="220" spans="1:3" hidden="1">
      <c r="A220" s="104" t="s">
        <v>393</v>
      </c>
      <c r="B220" s="106" t="s">
        <v>405</v>
      </c>
      <c r="C220" s="101"/>
    </row>
    <row r="221" spans="1:3" hidden="1">
      <c r="A221" s="104" t="s">
        <v>393</v>
      </c>
      <c r="B221" s="106" t="s">
        <v>406</v>
      </c>
      <c r="C221" s="101"/>
    </row>
    <row r="222" spans="1:3" hidden="1">
      <c r="A222" s="104" t="s">
        <v>393</v>
      </c>
      <c r="B222" s="106" t="s">
        <v>407</v>
      </c>
      <c r="C222" s="101"/>
    </row>
    <row r="223" spans="1:3" hidden="1">
      <c r="A223" s="104" t="s">
        <v>393</v>
      </c>
      <c r="B223" s="106" t="s">
        <v>408</v>
      </c>
      <c r="C223" s="101"/>
    </row>
    <row r="224" spans="1:3" hidden="1">
      <c r="A224" s="104" t="s">
        <v>393</v>
      </c>
      <c r="B224" s="106" t="s">
        <v>409</v>
      </c>
      <c r="C224" s="101"/>
    </row>
    <row r="225" spans="1:3" hidden="1">
      <c r="A225" s="104" t="s">
        <v>393</v>
      </c>
      <c r="B225" s="106" t="s">
        <v>410</v>
      </c>
      <c r="C225" s="101"/>
    </row>
    <row r="226" spans="1:3" hidden="1">
      <c r="A226" s="104" t="s">
        <v>393</v>
      </c>
      <c r="B226" s="106" t="s">
        <v>411</v>
      </c>
      <c r="C226" s="101"/>
    </row>
    <row r="227" spans="1:3" hidden="1">
      <c r="A227" s="104" t="s">
        <v>98</v>
      </c>
      <c r="B227" s="106" t="s">
        <v>412</v>
      </c>
      <c r="C227" s="101"/>
    </row>
    <row r="228" spans="1:3" hidden="1">
      <c r="A228" s="104" t="s">
        <v>98</v>
      </c>
      <c r="B228" s="106" t="s">
        <v>413</v>
      </c>
      <c r="C228" s="101"/>
    </row>
    <row r="229" spans="1:3" hidden="1">
      <c r="A229" s="104" t="s">
        <v>98</v>
      </c>
      <c r="B229" s="106" t="s">
        <v>414</v>
      </c>
      <c r="C229" s="101"/>
    </row>
    <row r="230" spans="1:3" hidden="1">
      <c r="A230" s="104" t="s">
        <v>98</v>
      </c>
      <c r="B230" s="106" t="s">
        <v>415</v>
      </c>
      <c r="C230" s="101"/>
    </row>
    <row r="231" spans="1:3" hidden="1">
      <c r="A231" s="104" t="s">
        <v>98</v>
      </c>
      <c r="B231" s="106" t="s">
        <v>416</v>
      </c>
      <c r="C231" s="101"/>
    </row>
    <row r="232" spans="1:3" hidden="1">
      <c r="A232" s="104" t="s">
        <v>98</v>
      </c>
      <c r="B232" s="106" t="s">
        <v>417</v>
      </c>
      <c r="C232" s="101"/>
    </row>
    <row r="233" spans="1:3" hidden="1">
      <c r="A233" s="104" t="s">
        <v>98</v>
      </c>
      <c r="B233" s="106" t="s">
        <v>418</v>
      </c>
      <c r="C233" s="101"/>
    </row>
    <row r="234" spans="1:3" hidden="1">
      <c r="A234" s="104" t="s">
        <v>98</v>
      </c>
      <c r="B234" s="106" t="s">
        <v>419</v>
      </c>
      <c r="C234" s="101"/>
    </row>
    <row r="235" spans="1:3" hidden="1">
      <c r="A235" s="104" t="s">
        <v>98</v>
      </c>
      <c r="B235" s="106" t="s">
        <v>420</v>
      </c>
      <c r="C235" s="101"/>
    </row>
    <row r="236" spans="1:3" hidden="1">
      <c r="A236" s="104" t="s">
        <v>98</v>
      </c>
      <c r="B236" s="106" t="s">
        <v>421</v>
      </c>
      <c r="C236" s="101">
        <v>100</v>
      </c>
    </row>
    <row r="237" spans="1:3" hidden="1">
      <c r="A237" s="104" t="s">
        <v>98</v>
      </c>
      <c r="B237" s="106" t="s">
        <v>422</v>
      </c>
      <c r="C237" s="101"/>
    </row>
    <row r="238" spans="1:3" hidden="1">
      <c r="A238" s="104" t="s">
        <v>98</v>
      </c>
      <c r="B238" s="106" t="s">
        <v>423</v>
      </c>
      <c r="C238" s="101"/>
    </row>
    <row r="239" spans="1:3" hidden="1">
      <c r="A239" s="104" t="s">
        <v>98</v>
      </c>
      <c r="B239" s="106" t="s">
        <v>424</v>
      </c>
      <c r="C239" s="101"/>
    </row>
    <row r="240" spans="1:3" hidden="1">
      <c r="A240" s="104" t="s">
        <v>98</v>
      </c>
      <c r="B240" s="106" t="s">
        <v>425</v>
      </c>
      <c r="C240" s="101"/>
    </row>
    <row r="241" spans="1:3" hidden="1">
      <c r="A241" s="104" t="s">
        <v>98</v>
      </c>
      <c r="B241" s="106" t="s">
        <v>426</v>
      </c>
      <c r="C241" s="101"/>
    </row>
    <row r="242" spans="1:3" hidden="1">
      <c r="A242" s="104" t="s">
        <v>98</v>
      </c>
      <c r="B242" s="106" t="s">
        <v>427</v>
      </c>
      <c r="C242" s="101"/>
    </row>
    <row r="243" spans="1:3" hidden="1">
      <c r="A243" s="104" t="s">
        <v>98</v>
      </c>
      <c r="B243" s="106" t="s">
        <v>428</v>
      </c>
      <c r="C243" s="101"/>
    </row>
    <row r="244" spans="1:3" hidden="1">
      <c r="A244" s="104" t="s">
        <v>98</v>
      </c>
      <c r="B244" s="106" t="s">
        <v>429</v>
      </c>
      <c r="C244" s="101"/>
    </row>
    <row r="245" spans="1:3" hidden="1">
      <c r="A245" s="104" t="s">
        <v>98</v>
      </c>
      <c r="B245" s="106" t="s">
        <v>430</v>
      </c>
      <c r="C245" s="101"/>
    </row>
    <row r="246" spans="1:3" hidden="1">
      <c r="A246" s="104" t="s">
        <v>98</v>
      </c>
      <c r="B246" s="106" t="s">
        <v>431</v>
      </c>
      <c r="C246" s="101"/>
    </row>
    <row r="247" spans="1:3" hidden="1">
      <c r="A247" s="104" t="s">
        <v>98</v>
      </c>
      <c r="B247" s="106" t="s">
        <v>432</v>
      </c>
      <c r="C247" s="101"/>
    </row>
    <row r="248" spans="1:3" hidden="1">
      <c r="A248" s="104" t="s">
        <v>98</v>
      </c>
      <c r="B248" s="106" t="s">
        <v>433</v>
      </c>
      <c r="C248" s="101"/>
    </row>
    <row r="249" spans="1:3" hidden="1">
      <c r="A249" s="104" t="s">
        <v>98</v>
      </c>
      <c r="B249" s="106" t="s">
        <v>434</v>
      </c>
      <c r="C249" s="101"/>
    </row>
    <row r="250" spans="1:3" hidden="1">
      <c r="A250" s="104" t="s">
        <v>98</v>
      </c>
      <c r="B250" s="106" t="s">
        <v>435</v>
      </c>
      <c r="C250" s="101"/>
    </row>
    <row r="251" spans="1:3" hidden="1">
      <c r="A251" s="104" t="s">
        <v>98</v>
      </c>
      <c r="B251" s="106" t="s">
        <v>436</v>
      </c>
      <c r="C251" s="101"/>
    </row>
    <row r="252" spans="1:3" hidden="1">
      <c r="A252" s="104" t="s">
        <v>98</v>
      </c>
      <c r="B252" s="106" t="s">
        <v>437</v>
      </c>
      <c r="C252" s="101"/>
    </row>
    <row r="253" spans="1:3" hidden="1">
      <c r="A253" s="104" t="s">
        <v>98</v>
      </c>
      <c r="B253" s="106" t="s">
        <v>438</v>
      </c>
      <c r="C253" s="101"/>
    </row>
    <row r="254" spans="1:3" hidden="1">
      <c r="A254" s="104" t="s">
        <v>98</v>
      </c>
      <c r="B254" s="106" t="s">
        <v>439</v>
      </c>
      <c r="C254" s="101"/>
    </row>
    <row r="255" spans="1:3">
      <c r="A255" s="104" t="s">
        <v>100</v>
      </c>
      <c r="B255" s="106" t="s">
        <v>440</v>
      </c>
      <c r="C255" s="101"/>
    </row>
    <row r="256" spans="1:3">
      <c r="A256" s="104" t="s">
        <v>100</v>
      </c>
      <c r="B256" s="106" t="s">
        <v>441</v>
      </c>
      <c r="C256" s="101"/>
    </row>
    <row r="257" spans="1:3">
      <c r="A257" s="104" t="s">
        <v>100</v>
      </c>
      <c r="B257" s="106" t="s">
        <v>442</v>
      </c>
      <c r="C257" s="101"/>
    </row>
    <row r="258" spans="1:3">
      <c r="A258" s="104" t="s">
        <v>100</v>
      </c>
      <c r="B258" s="106" t="s">
        <v>443</v>
      </c>
      <c r="C258" s="101">
        <v>100</v>
      </c>
    </row>
    <row r="259" spans="1:3">
      <c r="A259" s="104" t="s">
        <v>100</v>
      </c>
      <c r="B259" s="106" t="s">
        <v>444</v>
      </c>
      <c r="C259" s="101"/>
    </row>
    <row r="260" spans="1:3">
      <c r="A260" s="104" t="s">
        <v>100</v>
      </c>
      <c r="B260" s="106" t="s">
        <v>445</v>
      </c>
      <c r="C260" s="101">
        <v>100</v>
      </c>
    </row>
    <row r="261" spans="1:3">
      <c r="A261" s="104" t="s">
        <v>100</v>
      </c>
      <c r="B261" s="106" t="s">
        <v>446</v>
      </c>
      <c r="C261" s="101"/>
    </row>
    <row r="262" spans="1:3">
      <c r="A262" s="104" t="s">
        <v>100</v>
      </c>
      <c r="B262" s="106" t="s">
        <v>447</v>
      </c>
      <c r="C262" s="101">
        <v>100</v>
      </c>
    </row>
    <row r="263" spans="1:3">
      <c r="A263" s="104" t="s">
        <v>100</v>
      </c>
      <c r="B263" s="106" t="s">
        <v>448</v>
      </c>
      <c r="C263" s="101">
        <v>100</v>
      </c>
    </row>
    <row r="264" spans="1:3">
      <c r="A264" s="104" t="s">
        <v>100</v>
      </c>
      <c r="B264" s="106" t="s">
        <v>449</v>
      </c>
      <c r="C264" s="101"/>
    </row>
    <row r="265" spans="1:3">
      <c r="A265" s="104" t="s">
        <v>100</v>
      </c>
      <c r="B265" s="106" t="s">
        <v>450</v>
      </c>
      <c r="C265" s="101">
        <v>100</v>
      </c>
    </row>
    <row r="266" spans="1:3">
      <c r="A266" s="104" t="s">
        <v>100</v>
      </c>
      <c r="B266" s="106" t="s">
        <v>451</v>
      </c>
      <c r="C266" s="101"/>
    </row>
    <row r="267" spans="1:3">
      <c r="A267" s="104" t="s">
        <v>100</v>
      </c>
      <c r="B267" s="106" t="s">
        <v>452</v>
      </c>
      <c r="C267" s="101">
        <v>100</v>
      </c>
    </row>
    <row r="268" spans="1:3">
      <c r="A268" s="104" t="s">
        <v>100</v>
      </c>
      <c r="B268" s="106" t="s">
        <v>453</v>
      </c>
      <c r="C268" s="101"/>
    </row>
    <row r="269" spans="1:3">
      <c r="A269" s="104" t="s">
        <v>100</v>
      </c>
      <c r="B269" s="106" t="s">
        <v>454</v>
      </c>
      <c r="C269" s="101"/>
    </row>
    <row r="270" spans="1:3">
      <c r="A270" s="104" t="s">
        <v>100</v>
      </c>
      <c r="B270" s="106" t="s">
        <v>455</v>
      </c>
      <c r="C270" s="101">
        <v>100</v>
      </c>
    </row>
    <row r="271" spans="1:3">
      <c r="A271" s="104" t="s">
        <v>100</v>
      </c>
      <c r="B271" s="106" t="s">
        <v>456</v>
      </c>
      <c r="C271" s="101">
        <v>100</v>
      </c>
    </row>
    <row r="272" spans="1:3" hidden="1">
      <c r="A272" s="104" t="s">
        <v>90</v>
      </c>
      <c r="B272" s="106" t="s">
        <v>457</v>
      </c>
      <c r="C272" s="101"/>
    </row>
    <row r="273" spans="1:3" hidden="1">
      <c r="A273" s="104" t="s">
        <v>90</v>
      </c>
      <c r="B273" s="106" t="s">
        <v>458</v>
      </c>
      <c r="C273" s="101"/>
    </row>
    <row r="274" spans="1:3" hidden="1">
      <c r="A274" s="104" t="s">
        <v>90</v>
      </c>
      <c r="B274" s="106" t="s">
        <v>459</v>
      </c>
      <c r="C274" s="101"/>
    </row>
    <row r="275" spans="1:3" hidden="1">
      <c r="A275" s="104" t="s">
        <v>90</v>
      </c>
      <c r="B275" s="106" t="s">
        <v>460</v>
      </c>
      <c r="C275" s="101"/>
    </row>
    <row r="276" spans="1:3" hidden="1">
      <c r="A276" s="104" t="s">
        <v>90</v>
      </c>
      <c r="B276" s="106" t="s">
        <v>461</v>
      </c>
      <c r="C276" s="101"/>
    </row>
    <row r="277" spans="1:3" hidden="1">
      <c r="A277" s="104" t="s">
        <v>90</v>
      </c>
      <c r="B277" s="106" t="s">
        <v>462</v>
      </c>
      <c r="C277" s="101"/>
    </row>
    <row r="278" spans="1:3" hidden="1">
      <c r="A278" s="104" t="s">
        <v>90</v>
      </c>
      <c r="B278" s="106" t="s">
        <v>463</v>
      </c>
      <c r="C278" s="101"/>
    </row>
    <row r="279" spans="1:3" hidden="1">
      <c r="A279" s="104" t="s">
        <v>90</v>
      </c>
      <c r="B279" s="106" t="s">
        <v>464</v>
      </c>
      <c r="C279" s="101"/>
    </row>
    <row r="280" spans="1:3" hidden="1">
      <c r="A280" s="104" t="s">
        <v>90</v>
      </c>
      <c r="B280" s="106" t="s">
        <v>465</v>
      </c>
      <c r="C280" s="101"/>
    </row>
    <row r="281" spans="1:3" hidden="1">
      <c r="A281" s="104" t="s">
        <v>90</v>
      </c>
      <c r="B281" s="106" t="s">
        <v>466</v>
      </c>
      <c r="C281" s="101"/>
    </row>
    <row r="282" spans="1:3" hidden="1">
      <c r="A282" s="104" t="s">
        <v>90</v>
      </c>
      <c r="B282" s="106" t="s">
        <v>467</v>
      </c>
      <c r="C282" s="101"/>
    </row>
    <row r="283" spans="1:3" hidden="1">
      <c r="A283" s="104" t="s">
        <v>90</v>
      </c>
      <c r="B283" s="106" t="s">
        <v>468</v>
      </c>
      <c r="C283" s="101"/>
    </row>
    <row r="284" spans="1:3" hidden="1">
      <c r="A284" s="104" t="s">
        <v>90</v>
      </c>
      <c r="B284" s="106" t="s">
        <v>469</v>
      </c>
      <c r="C284" s="101"/>
    </row>
    <row r="285" spans="1:3" hidden="1">
      <c r="A285" s="104" t="s">
        <v>90</v>
      </c>
      <c r="B285" s="106" t="s">
        <v>470</v>
      </c>
      <c r="C285" s="101"/>
    </row>
    <row r="286" spans="1:3" hidden="1">
      <c r="A286" s="104" t="s">
        <v>90</v>
      </c>
      <c r="B286" s="106" t="s">
        <v>471</v>
      </c>
      <c r="C286" s="101"/>
    </row>
    <row r="287" spans="1:3" hidden="1">
      <c r="A287" s="104" t="s">
        <v>90</v>
      </c>
      <c r="B287" s="106" t="s">
        <v>472</v>
      </c>
      <c r="C287" s="101"/>
    </row>
    <row r="288" spans="1:3" hidden="1">
      <c r="A288" s="104" t="s">
        <v>90</v>
      </c>
      <c r="B288" s="106" t="s">
        <v>473</v>
      </c>
      <c r="C288" s="101"/>
    </row>
    <row r="289" spans="1:3" hidden="1">
      <c r="A289" s="104" t="s">
        <v>90</v>
      </c>
      <c r="B289" s="106" t="s">
        <v>474</v>
      </c>
      <c r="C289" s="101"/>
    </row>
    <row r="290" spans="1:3" hidden="1">
      <c r="A290" s="104" t="s">
        <v>90</v>
      </c>
      <c r="B290" s="106" t="s">
        <v>475</v>
      </c>
      <c r="C290" s="101"/>
    </row>
    <row r="291" spans="1:3" hidden="1">
      <c r="A291" s="104" t="s">
        <v>90</v>
      </c>
      <c r="B291" s="106" t="s">
        <v>476</v>
      </c>
      <c r="C291" s="101"/>
    </row>
    <row r="292" spans="1:3" hidden="1">
      <c r="A292" s="104" t="s">
        <v>90</v>
      </c>
      <c r="B292" s="106" t="s">
        <v>477</v>
      </c>
      <c r="C292" s="101"/>
    </row>
    <row r="293" spans="1:3" hidden="1">
      <c r="A293" s="104" t="s">
        <v>90</v>
      </c>
      <c r="B293" s="106" t="s">
        <v>478</v>
      </c>
      <c r="C293" s="101"/>
    </row>
    <row r="294" spans="1:3" hidden="1">
      <c r="A294" s="104" t="s">
        <v>90</v>
      </c>
      <c r="B294" s="106" t="s">
        <v>479</v>
      </c>
      <c r="C294" s="101"/>
    </row>
    <row r="295" spans="1:3" hidden="1">
      <c r="A295" s="104" t="s">
        <v>90</v>
      </c>
      <c r="B295" s="106" t="s">
        <v>480</v>
      </c>
      <c r="C295" s="101"/>
    </row>
    <row r="296" spans="1:3" hidden="1">
      <c r="A296" s="104" t="s">
        <v>90</v>
      </c>
      <c r="B296" s="106" t="s">
        <v>481</v>
      </c>
      <c r="C296" s="101"/>
    </row>
    <row r="297" spans="1:3" hidden="1">
      <c r="A297" s="104" t="s">
        <v>90</v>
      </c>
      <c r="B297" s="106" t="s">
        <v>482</v>
      </c>
      <c r="C297" s="101"/>
    </row>
    <row r="298" spans="1:3" hidden="1">
      <c r="A298" s="104" t="s">
        <v>90</v>
      </c>
      <c r="B298" s="106" t="s">
        <v>483</v>
      </c>
      <c r="C298" s="101">
        <v>1</v>
      </c>
    </row>
    <row r="299" spans="1:3" hidden="1">
      <c r="A299" s="104" t="s">
        <v>90</v>
      </c>
      <c r="B299" s="106" t="s">
        <v>484</v>
      </c>
      <c r="C299" s="101"/>
    </row>
    <row r="300" spans="1:3" hidden="1">
      <c r="A300" s="104" t="s">
        <v>90</v>
      </c>
      <c r="B300" s="106" t="s">
        <v>485</v>
      </c>
      <c r="C300" s="101"/>
    </row>
    <row r="301" spans="1:3" hidden="1">
      <c r="A301" s="104" t="s">
        <v>90</v>
      </c>
      <c r="B301" s="106" t="s">
        <v>486</v>
      </c>
      <c r="C301" s="101"/>
    </row>
    <row r="302" spans="1:3" hidden="1">
      <c r="A302" s="104" t="s">
        <v>90</v>
      </c>
      <c r="B302" s="106" t="s">
        <v>487</v>
      </c>
      <c r="C302" s="101"/>
    </row>
    <row r="303" spans="1:3" hidden="1">
      <c r="A303" s="104" t="s">
        <v>90</v>
      </c>
      <c r="B303" s="106" t="s">
        <v>488</v>
      </c>
      <c r="C303" s="101"/>
    </row>
    <row r="304" spans="1:3" hidden="1">
      <c r="A304" s="104" t="s">
        <v>90</v>
      </c>
      <c r="B304" s="106" t="s">
        <v>489</v>
      </c>
      <c r="C304" s="101"/>
    </row>
    <row r="305" spans="1:3" hidden="1">
      <c r="A305" s="104" t="s">
        <v>90</v>
      </c>
      <c r="B305" s="106" t="s">
        <v>490</v>
      </c>
      <c r="C305" s="101">
        <v>100</v>
      </c>
    </row>
    <row r="306" spans="1:3" hidden="1">
      <c r="A306" s="104" t="s">
        <v>90</v>
      </c>
      <c r="B306" s="106" t="s">
        <v>491</v>
      </c>
      <c r="C306" s="101"/>
    </row>
    <row r="307" spans="1:3" hidden="1">
      <c r="A307" s="104" t="s">
        <v>90</v>
      </c>
      <c r="B307" s="106" t="s">
        <v>492</v>
      </c>
      <c r="C307" s="101"/>
    </row>
    <row r="308" spans="1:3" hidden="1">
      <c r="A308" s="104" t="s">
        <v>90</v>
      </c>
      <c r="B308" s="106" t="s">
        <v>493</v>
      </c>
      <c r="C308" s="101"/>
    </row>
    <row r="309" spans="1:3" hidden="1">
      <c r="A309" s="104" t="s">
        <v>90</v>
      </c>
      <c r="B309" s="106" t="s">
        <v>494</v>
      </c>
      <c r="C309" s="101"/>
    </row>
    <row r="310" spans="1:3" hidden="1">
      <c r="A310" s="104" t="s">
        <v>35</v>
      </c>
      <c r="B310" s="106" t="s">
        <v>495</v>
      </c>
      <c r="C310" s="101">
        <v>1</v>
      </c>
    </row>
    <row r="311" spans="1:3" hidden="1">
      <c r="A311" s="104" t="s">
        <v>35</v>
      </c>
      <c r="B311" s="106" t="s">
        <v>496</v>
      </c>
      <c r="C311" s="101"/>
    </row>
    <row r="312" spans="1:3" hidden="1">
      <c r="A312" s="104" t="s">
        <v>35</v>
      </c>
      <c r="B312" s="106" t="s">
        <v>497</v>
      </c>
      <c r="C312" s="101">
        <v>100</v>
      </c>
    </row>
    <row r="313" spans="1:3" hidden="1">
      <c r="A313" s="104" t="s">
        <v>35</v>
      </c>
      <c r="B313" s="106" t="s">
        <v>498</v>
      </c>
      <c r="C313" s="101">
        <v>100</v>
      </c>
    </row>
    <row r="314" spans="1:3" hidden="1">
      <c r="A314" s="104" t="s">
        <v>35</v>
      </c>
      <c r="B314" s="106" t="s">
        <v>499</v>
      </c>
      <c r="C314" s="101"/>
    </row>
    <row r="315" spans="1:3" hidden="1">
      <c r="A315" s="104" t="s">
        <v>35</v>
      </c>
      <c r="B315" s="106" t="s">
        <v>500</v>
      </c>
      <c r="C315" s="101"/>
    </row>
    <row r="316" spans="1:3" hidden="1">
      <c r="A316" s="104" t="s">
        <v>35</v>
      </c>
      <c r="B316" s="106" t="s">
        <v>501</v>
      </c>
      <c r="C316" s="101"/>
    </row>
    <row r="317" spans="1:3" hidden="1">
      <c r="A317" s="104" t="s">
        <v>35</v>
      </c>
      <c r="B317" s="106" t="s">
        <v>502</v>
      </c>
      <c r="C317" s="101"/>
    </row>
    <row r="318" spans="1:3" hidden="1">
      <c r="A318" s="104" t="s">
        <v>35</v>
      </c>
      <c r="B318" s="106" t="s">
        <v>503</v>
      </c>
      <c r="C318" s="101"/>
    </row>
    <row r="319" spans="1:3" hidden="1">
      <c r="A319" s="104" t="s">
        <v>35</v>
      </c>
      <c r="B319" s="106" t="s">
        <v>504</v>
      </c>
      <c r="C319" s="101"/>
    </row>
    <row r="320" spans="1:3" hidden="1">
      <c r="A320" s="104" t="s">
        <v>35</v>
      </c>
      <c r="B320" s="106" t="s">
        <v>505</v>
      </c>
      <c r="C320" s="101"/>
    </row>
    <row r="321" spans="1:3" hidden="1">
      <c r="A321" s="104" t="s">
        <v>35</v>
      </c>
      <c r="B321" s="106" t="s">
        <v>506</v>
      </c>
      <c r="C321" s="101"/>
    </row>
    <row r="322" spans="1:3" hidden="1">
      <c r="A322" s="104" t="s">
        <v>35</v>
      </c>
      <c r="B322" s="106" t="s">
        <v>507</v>
      </c>
      <c r="C322" s="101">
        <v>100</v>
      </c>
    </row>
    <row r="323" spans="1:3" hidden="1">
      <c r="A323" s="104" t="s">
        <v>35</v>
      </c>
      <c r="B323" s="106" t="s">
        <v>508</v>
      </c>
      <c r="C323" s="101"/>
    </row>
    <row r="324" spans="1:3" hidden="1">
      <c r="A324" s="104" t="s">
        <v>35</v>
      </c>
      <c r="B324" s="106" t="s">
        <v>509</v>
      </c>
      <c r="C324" s="101"/>
    </row>
    <row r="325" spans="1:3" hidden="1">
      <c r="A325" s="104" t="s">
        <v>35</v>
      </c>
      <c r="B325" s="106" t="s">
        <v>510</v>
      </c>
      <c r="C325" s="101">
        <v>100</v>
      </c>
    </row>
    <row r="326" spans="1:3" hidden="1">
      <c r="A326" s="104" t="s">
        <v>35</v>
      </c>
      <c r="B326" s="106" t="s">
        <v>511</v>
      </c>
      <c r="C326" s="101"/>
    </row>
    <row r="327" spans="1:3" hidden="1">
      <c r="A327" s="104" t="s">
        <v>35</v>
      </c>
      <c r="B327" s="106" t="s">
        <v>512</v>
      </c>
      <c r="C327" s="101"/>
    </row>
    <row r="328" spans="1:3" hidden="1">
      <c r="A328" s="104" t="s">
        <v>35</v>
      </c>
      <c r="B328" s="106" t="s">
        <v>513</v>
      </c>
      <c r="C328" s="101"/>
    </row>
    <row r="329" spans="1:3" hidden="1">
      <c r="A329" s="104" t="s">
        <v>35</v>
      </c>
      <c r="B329" s="106" t="s">
        <v>514</v>
      </c>
      <c r="C329" s="101"/>
    </row>
    <row r="330" spans="1:3" hidden="1">
      <c r="A330" s="104" t="s">
        <v>35</v>
      </c>
      <c r="B330" s="106" t="s">
        <v>515</v>
      </c>
      <c r="C330" s="101">
        <v>100</v>
      </c>
    </row>
    <row r="331" spans="1:3" hidden="1">
      <c r="A331" s="104" t="s">
        <v>35</v>
      </c>
      <c r="B331" s="106" t="s">
        <v>516</v>
      </c>
      <c r="C331" s="101"/>
    </row>
    <row r="332" spans="1:3" hidden="1">
      <c r="A332" s="104" t="s">
        <v>35</v>
      </c>
      <c r="B332" s="106" t="s">
        <v>517</v>
      </c>
      <c r="C332" s="101">
        <v>100</v>
      </c>
    </row>
    <row r="333" spans="1:3" hidden="1">
      <c r="A333" s="104" t="s">
        <v>35</v>
      </c>
      <c r="B333" s="106" t="s">
        <v>518</v>
      </c>
      <c r="C333" s="101"/>
    </row>
    <row r="334" spans="1:3" hidden="1">
      <c r="A334" s="104" t="s">
        <v>35</v>
      </c>
      <c r="B334" s="106" t="s">
        <v>519</v>
      </c>
      <c r="C334" s="101">
        <v>100</v>
      </c>
    </row>
    <row r="335" spans="1:3" hidden="1">
      <c r="A335" s="104" t="s">
        <v>35</v>
      </c>
      <c r="B335" s="106" t="s">
        <v>520</v>
      </c>
      <c r="C335" s="101"/>
    </row>
    <row r="336" spans="1:3" hidden="1">
      <c r="A336" s="104" t="s">
        <v>35</v>
      </c>
      <c r="B336" s="106" t="s">
        <v>521</v>
      </c>
      <c r="C336" s="101"/>
    </row>
    <row r="337" spans="1:3" hidden="1">
      <c r="A337" s="104" t="s">
        <v>35</v>
      </c>
      <c r="B337" s="106" t="s">
        <v>522</v>
      </c>
      <c r="C337" s="101">
        <v>100</v>
      </c>
    </row>
    <row r="338" spans="1:3" hidden="1">
      <c r="A338" s="104" t="s">
        <v>35</v>
      </c>
      <c r="B338" s="106" t="s">
        <v>523</v>
      </c>
      <c r="C338" s="101"/>
    </row>
    <row r="339" spans="1:3" hidden="1">
      <c r="A339" s="104" t="s">
        <v>35</v>
      </c>
      <c r="B339" s="106" t="s">
        <v>524</v>
      </c>
      <c r="C339" s="101">
        <v>100</v>
      </c>
    </row>
    <row r="340" spans="1:3" hidden="1">
      <c r="A340" s="104" t="s">
        <v>35</v>
      </c>
      <c r="B340" s="106" t="s">
        <v>525</v>
      </c>
      <c r="C340" s="101"/>
    </row>
    <row r="341" spans="1:3" hidden="1">
      <c r="A341" s="104" t="s">
        <v>35</v>
      </c>
      <c r="B341" s="106" t="s">
        <v>526</v>
      </c>
      <c r="C341" s="101"/>
    </row>
    <row r="342" spans="1:3" hidden="1">
      <c r="A342" s="104" t="s">
        <v>35</v>
      </c>
      <c r="B342" s="106" t="s">
        <v>527</v>
      </c>
      <c r="C342" s="101"/>
    </row>
    <row r="343" spans="1:3" hidden="1">
      <c r="A343" s="104" t="s">
        <v>35</v>
      </c>
      <c r="B343" s="106" t="s">
        <v>528</v>
      </c>
      <c r="C343" s="101"/>
    </row>
    <row r="344" spans="1:3" hidden="1">
      <c r="A344" s="104" t="s">
        <v>35</v>
      </c>
      <c r="B344" s="106" t="s">
        <v>529</v>
      </c>
      <c r="C344" s="101"/>
    </row>
    <row r="345" spans="1:3" hidden="1">
      <c r="A345" s="104" t="s">
        <v>35</v>
      </c>
      <c r="B345" s="106" t="s">
        <v>530</v>
      </c>
      <c r="C345" s="101"/>
    </row>
    <row r="346" spans="1:3" hidden="1">
      <c r="A346" s="104" t="s">
        <v>35</v>
      </c>
      <c r="B346" s="106" t="s">
        <v>531</v>
      </c>
      <c r="C346" s="101">
        <v>100</v>
      </c>
    </row>
    <row r="347" spans="1:3" hidden="1">
      <c r="A347" s="104" t="s">
        <v>35</v>
      </c>
      <c r="B347" s="106" t="s">
        <v>532</v>
      </c>
      <c r="C347" s="101"/>
    </row>
    <row r="348" spans="1:3" hidden="1">
      <c r="A348" s="104" t="s">
        <v>35</v>
      </c>
      <c r="B348" s="106" t="s">
        <v>533</v>
      </c>
      <c r="C348" s="101"/>
    </row>
    <row r="349" spans="1:3" hidden="1">
      <c r="A349" s="104" t="s">
        <v>35</v>
      </c>
      <c r="B349" s="106" t="s">
        <v>534</v>
      </c>
      <c r="C349" s="101"/>
    </row>
    <row r="350" spans="1:3" hidden="1">
      <c r="A350" s="104" t="s">
        <v>35</v>
      </c>
      <c r="B350" s="106" t="s">
        <v>535</v>
      </c>
      <c r="C350" s="101"/>
    </row>
    <row r="351" spans="1:3" hidden="1">
      <c r="A351" s="104" t="s">
        <v>35</v>
      </c>
      <c r="B351" s="106" t="s">
        <v>536</v>
      </c>
      <c r="C351" s="101"/>
    </row>
    <row r="352" spans="1:3" hidden="1">
      <c r="A352" s="104" t="s">
        <v>35</v>
      </c>
      <c r="B352" s="106" t="s">
        <v>537</v>
      </c>
      <c r="C352" s="101"/>
    </row>
    <row r="353" spans="1:3" hidden="1">
      <c r="A353" s="104" t="s">
        <v>35</v>
      </c>
      <c r="B353" s="106" t="s">
        <v>538</v>
      </c>
      <c r="C353" s="101"/>
    </row>
    <row r="354" spans="1:3" hidden="1">
      <c r="A354" s="104" t="s">
        <v>33</v>
      </c>
      <c r="B354" s="106" t="s">
        <v>539</v>
      </c>
      <c r="C354" s="101"/>
    </row>
    <row r="355" spans="1:3" hidden="1">
      <c r="A355" s="104" t="s">
        <v>33</v>
      </c>
      <c r="B355" s="106" t="s">
        <v>540</v>
      </c>
      <c r="C355" s="101"/>
    </row>
    <row r="356" spans="1:3" hidden="1">
      <c r="A356" s="104" t="s">
        <v>33</v>
      </c>
      <c r="B356" s="106" t="s">
        <v>541</v>
      </c>
      <c r="C356" s="101"/>
    </row>
    <row r="357" spans="1:3" hidden="1">
      <c r="A357" s="104" t="s">
        <v>33</v>
      </c>
      <c r="B357" s="106" t="s">
        <v>542</v>
      </c>
      <c r="C357" s="101"/>
    </row>
    <row r="358" spans="1:3" hidden="1">
      <c r="A358" s="104" t="s">
        <v>33</v>
      </c>
      <c r="B358" s="106" t="s">
        <v>543</v>
      </c>
      <c r="C358" s="101"/>
    </row>
    <row r="359" spans="1:3" hidden="1">
      <c r="A359" s="104" t="s">
        <v>33</v>
      </c>
      <c r="B359" s="106" t="s">
        <v>544</v>
      </c>
      <c r="C359" s="101">
        <v>100</v>
      </c>
    </row>
    <row r="360" spans="1:3" hidden="1">
      <c r="A360" s="104" t="s">
        <v>33</v>
      </c>
      <c r="B360" s="106" t="s">
        <v>545</v>
      </c>
      <c r="C360" s="101"/>
    </row>
    <row r="361" spans="1:3" hidden="1">
      <c r="A361" s="104" t="s">
        <v>33</v>
      </c>
      <c r="B361" s="106" t="s">
        <v>546</v>
      </c>
      <c r="C361" s="101"/>
    </row>
    <row r="362" spans="1:3" hidden="1">
      <c r="A362" s="104" t="s">
        <v>33</v>
      </c>
      <c r="B362" s="106" t="s">
        <v>547</v>
      </c>
      <c r="C362" s="101"/>
    </row>
    <row r="363" spans="1:3" hidden="1">
      <c r="A363" s="104" t="s">
        <v>33</v>
      </c>
      <c r="B363" s="106" t="s">
        <v>548</v>
      </c>
      <c r="C363" s="101"/>
    </row>
    <row r="364" spans="1:3" hidden="1">
      <c r="A364" s="104" t="s">
        <v>33</v>
      </c>
      <c r="B364" s="106" t="s">
        <v>549</v>
      </c>
      <c r="C364" s="101"/>
    </row>
    <row r="365" spans="1:3" hidden="1">
      <c r="A365" s="104" t="s">
        <v>33</v>
      </c>
      <c r="B365" s="106" t="s">
        <v>550</v>
      </c>
      <c r="C365" s="101"/>
    </row>
    <row r="366" spans="1:3" hidden="1">
      <c r="A366" s="104" t="s">
        <v>33</v>
      </c>
      <c r="B366" s="106" t="s">
        <v>551</v>
      </c>
      <c r="C366" s="101"/>
    </row>
    <row r="367" spans="1:3" hidden="1">
      <c r="A367" s="104" t="s">
        <v>33</v>
      </c>
      <c r="B367" s="106" t="s">
        <v>552</v>
      </c>
      <c r="C367" s="101"/>
    </row>
    <row r="368" spans="1:3" hidden="1">
      <c r="A368" s="104" t="s">
        <v>33</v>
      </c>
      <c r="B368" s="106" t="s">
        <v>553</v>
      </c>
      <c r="C368" s="101">
        <v>100</v>
      </c>
    </row>
    <row r="369" spans="1:6" hidden="1">
      <c r="A369" s="104" t="s">
        <v>33</v>
      </c>
      <c r="B369" s="106" t="s">
        <v>554</v>
      </c>
      <c r="C369" s="101"/>
    </row>
    <row r="370" spans="1:6" hidden="1">
      <c r="A370" s="104" t="s">
        <v>33</v>
      </c>
      <c r="B370" s="106" t="s">
        <v>555</v>
      </c>
      <c r="C370" s="101"/>
    </row>
    <row r="371" spans="1:6" hidden="1">
      <c r="A371" s="104" t="s">
        <v>33</v>
      </c>
      <c r="B371" s="106" t="s">
        <v>556</v>
      </c>
      <c r="C371" s="101"/>
    </row>
    <row r="372" spans="1:6" hidden="1">
      <c r="A372" s="104" t="s">
        <v>33</v>
      </c>
      <c r="B372" s="106" t="s">
        <v>557</v>
      </c>
      <c r="C372" s="101"/>
    </row>
    <row r="373" spans="1:6" hidden="1">
      <c r="A373" s="104" t="s">
        <v>33</v>
      </c>
      <c r="B373" s="106" t="s">
        <v>558</v>
      </c>
      <c r="C373" s="101"/>
    </row>
    <row r="374" spans="1:6" hidden="1">
      <c r="A374" s="104" t="s">
        <v>33</v>
      </c>
      <c r="B374" s="106" t="s">
        <v>559</v>
      </c>
      <c r="C374" s="101"/>
    </row>
    <row r="375" spans="1:6" hidden="1">
      <c r="A375" s="104" t="s">
        <v>33</v>
      </c>
      <c r="B375" s="106" t="s">
        <v>560</v>
      </c>
      <c r="C375" s="101"/>
      <c r="F375" s="106" t="s">
        <v>544</v>
      </c>
    </row>
    <row r="376" spans="1:6" hidden="1">
      <c r="A376" s="104" t="s">
        <v>33</v>
      </c>
      <c r="B376" s="106" t="s">
        <v>561</v>
      </c>
      <c r="C376" s="101"/>
      <c r="F376" s="106" t="s">
        <v>553</v>
      </c>
    </row>
    <row r="377" spans="1:6" hidden="1">
      <c r="A377" s="104" t="s">
        <v>33</v>
      </c>
      <c r="B377" s="106" t="s">
        <v>562</v>
      </c>
      <c r="C377" s="101"/>
      <c r="F377" s="106" t="s">
        <v>570</v>
      </c>
    </row>
    <row r="378" spans="1:6" hidden="1">
      <c r="A378" s="104" t="s">
        <v>33</v>
      </c>
      <c r="B378" s="106" t="s">
        <v>563</v>
      </c>
      <c r="C378" s="101"/>
      <c r="F378" s="106" t="s">
        <v>578</v>
      </c>
    </row>
    <row r="379" spans="1:6" hidden="1">
      <c r="A379" s="104" t="s">
        <v>33</v>
      </c>
      <c r="B379" s="106" t="s">
        <v>564</v>
      </c>
      <c r="C379" s="101"/>
    </row>
    <row r="380" spans="1:6" hidden="1">
      <c r="A380" s="104" t="s">
        <v>33</v>
      </c>
      <c r="B380" s="106" t="s">
        <v>565</v>
      </c>
      <c r="C380" s="101"/>
    </row>
    <row r="381" spans="1:6" hidden="1">
      <c r="A381" s="104" t="s">
        <v>33</v>
      </c>
      <c r="B381" s="106" t="s">
        <v>566</v>
      </c>
      <c r="C381" s="101"/>
    </row>
    <row r="382" spans="1:6" hidden="1">
      <c r="A382" s="104" t="s">
        <v>33</v>
      </c>
      <c r="B382" s="106" t="s">
        <v>567</v>
      </c>
      <c r="C382" s="101"/>
    </row>
    <row r="383" spans="1:6" hidden="1">
      <c r="A383" s="104" t="s">
        <v>33</v>
      </c>
      <c r="B383" s="106" t="s">
        <v>568</v>
      </c>
      <c r="C383" s="101"/>
    </row>
    <row r="384" spans="1:6" hidden="1">
      <c r="A384" s="104" t="s">
        <v>33</v>
      </c>
      <c r="B384" s="106" t="s">
        <v>569</v>
      </c>
      <c r="C384" s="101"/>
    </row>
    <row r="385" spans="1:3" hidden="1">
      <c r="A385" s="104" t="s">
        <v>33</v>
      </c>
      <c r="B385" s="106" t="s">
        <v>570</v>
      </c>
      <c r="C385" s="101">
        <v>100</v>
      </c>
    </row>
    <row r="386" spans="1:3" hidden="1">
      <c r="A386" s="104" t="s">
        <v>33</v>
      </c>
      <c r="B386" s="106" t="s">
        <v>571</v>
      </c>
      <c r="C386" s="101"/>
    </row>
    <row r="387" spans="1:3" hidden="1">
      <c r="A387" s="104" t="s">
        <v>33</v>
      </c>
      <c r="B387" s="106" t="s">
        <v>572</v>
      </c>
      <c r="C387" s="101"/>
    </row>
    <row r="388" spans="1:3" hidden="1">
      <c r="A388" s="104" t="s">
        <v>33</v>
      </c>
      <c r="B388" s="106" t="s">
        <v>573</v>
      </c>
      <c r="C388" s="101"/>
    </row>
    <row r="389" spans="1:3" hidden="1">
      <c r="A389" s="104" t="s">
        <v>33</v>
      </c>
      <c r="B389" s="106" t="s">
        <v>574</v>
      </c>
      <c r="C389" s="101"/>
    </row>
    <row r="390" spans="1:3" hidden="1">
      <c r="A390" s="104" t="s">
        <v>33</v>
      </c>
      <c r="B390" s="106" t="s">
        <v>575</v>
      </c>
      <c r="C390" s="101"/>
    </row>
    <row r="391" spans="1:3" hidden="1">
      <c r="A391" s="104" t="s">
        <v>33</v>
      </c>
      <c r="B391" s="106" t="s">
        <v>576</v>
      </c>
      <c r="C391" s="101"/>
    </row>
    <row r="392" spans="1:3" hidden="1">
      <c r="A392" s="104" t="s">
        <v>33</v>
      </c>
      <c r="B392" s="106" t="s">
        <v>577</v>
      </c>
      <c r="C392" s="101"/>
    </row>
    <row r="393" spans="1:3" hidden="1">
      <c r="A393" s="104" t="s">
        <v>33</v>
      </c>
      <c r="B393" s="106" t="s">
        <v>578</v>
      </c>
      <c r="C393" s="101">
        <v>100</v>
      </c>
    </row>
    <row r="394" spans="1:3" hidden="1">
      <c r="A394" s="104" t="s">
        <v>33</v>
      </c>
      <c r="B394" s="106" t="s">
        <v>579</v>
      </c>
      <c r="C394" s="101"/>
    </row>
    <row r="395" spans="1:3" hidden="1">
      <c r="A395" s="104" t="s">
        <v>33</v>
      </c>
      <c r="B395" s="106" t="s">
        <v>580</v>
      </c>
      <c r="C395" s="101"/>
    </row>
    <row r="396" spans="1:3" hidden="1">
      <c r="A396" s="104" t="s">
        <v>33</v>
      </c>
      <c r="B396" s="106" t="s">
        <v>581</v>
      </c>
      <c r="C396" s="101"/>
    </row>
    <row r="397" spans="1:3" hidden="1">
      <c r="A397" s="104" t="s">
        <v>33</v>
      </c>
      <c r="B397" s="106" t="s">
        <v>582</v>
      </c>
      <c r="C397" s="101"/>
    </row>
    <row r="398" spans="1:3" hidden="1">
      <c r="A398" s="104" t="s">
        <v>33</v>
      </c>
      <c r="B398" s="106" t="s">
        <v>583</v>
      </c>
      <c r="C398" s="101"/>
    </row>
    <row r="399" spans="1:3" hidden="1">
      <c r="A399" s="104" t="s">
        <v>33</v>
      </c>
      <c r="B399" s="106" t="s">
        <v>584</v>
      </c>
      <c r="C399" s="101"/>
    </row>
    <row r="400" spans="1:3" hidden="1">
      <c r="A400" s="104" t="s">
        <v>33</v>
      </c>
      <c r="B400" s="106" t="s">
        <v>585</v>
      </c>
      <c r="C400" s="101"/>
    </row>
    <row r="401" spans="1:3" hidden="1">
      <c r="A401" s="104" t="s">
        <v>33</v>
      </c>
      <c r="B401" s="106" t="s">
        <v>586</v>
      </c>
      <c r="C401" s="101"/>
    </row>
    <row r="402" spans="1:3" hidden="1">
      <c r="A402" s="104" t="s">
        <v>33</v>
      </c>
      <c r="B402" s="106" t="s">
        <v>587</v>
      </c>
      <c r="C402" s="101"/>
    </row>
    <row r="403" spans="1:3" hidden="1">
      <c r="A403" s="104" t="s">
        <v>33</v>
      </c>
      <c r="B403" s="106" t="s">
        <v>588</v>
      </c>
      <c r="C403" s="101"/>
    </row>
    <row r="404" spans="1:3" hidden="1">
      <c r="A404" s="104" t="s">
        <v>33</v>
      </c>
      <c r="B404" s="106" t="s">
        <v>589</v>
      </c>
      <c r="C404" s="101"/>
    </row>
    <row r="405" spans="1:3" hidden="1">
      <c r="A405" s="104" t="s">
        <v>33</v>
      </c>
      <c r="B405" s="106" t="s">
        <v>590</v>
      </c>
      <c r="C405" s="101"/>
    </row>
    <row r="406" spans="1:3" hidden="1">
      <c r="A406" s="104" t="s">
        <v>33</v>
      </c>
      <c r="B406" s="106" t="s">
        <v>591</v>
      </c>
      <c r="C406" s="101"/>
    </row>
    <row r="407" spans="1:3" hidden="1">
      <c r="A407" s="104" t="s">
        <v>33</v>
      </c>
      <c r="B407" s="106" t="s">
        <v>592</v>
      </c>
      <c r="C407" s="101"/>
    </row>
    <row r="408" spans="1:3" hidden="1">
      <c r="A408" s="104" t="s">
        <v>33</v>
      </c>
      <c r="B408" s="106" t="s">
        <v>593</v>
      </c>
      <c r="C408" s="101"/>
    </row>
    <row r="409" spans="1:3" hidden="1">
      <c r="A409" s="104" t="s">
        <v>33</v>
      </c>
      <c r="B409" s="106" t="s">
        <v>594</v>
      </c>
      <c r="C409" s="101"/>
    </row>
    <row r="410" spans="1:3" hidden="1">
      <c r="A410" s="104" t="s">
        <v>33</v>
      </c>
      <c r="B410" s="106" t="s">
        <v>595</v>
      </c>
      <c r="C410" s="101"/>
    </row>
    <row r="411" spans="1:3" hidden="1">
      <c r="A411" s="104" t="s">
        <v>33</v>
      </c>
      <c r="B411" s="106" t="s">
        <v>596</v>
      </c>
      <c r="C411" s="101"/>
    </row>
    <row r="412" spans="1:3" hidden="1">
      <c r="A412" s="104" t="s">
        <v>33</v>
      </c>
      <c r="B412" s="106" t="s">
        <v>597</v>
      </c>
      <c r="C412" s="101"/>
    </row>
    <row r="413" spans="1:3" hidden="1">
      <c r="A413" s="104" t="s">
        <v>33</v>
      </c>
      <c r="B413" s="106" t="s">
        <v>598</v>
      </c>
      <c r="C413" s="101"/>
    </row>
    <row r="414" spans="1:3" hidden="1">
      <c r="A414" s="104" t="s">
        <v>33</v>
      </c>
      <c r="B414" s="106" t="s">
        <v>599</v>
      </c>
      <c r="C414" s="101"/>
    </row>
    <row r="415" spans="1:3" hidden="1">
      <c r="A415" s="104" t="s">
        <v>33</v>
      </c>
      <c r="B415" s="106" t="s">
        <v>600</v>
      </c>
      <c r="C415" s="101"/>
    </row>
    <row r="416" spans="1:3" hidden="1">
      <c r="A416" s="104" t="s">
        <v>33</v>
      </c>
      <c r="B416" s="106" t="s">
        <v>601</v>
      </c>
      <c r="C416" s="101"/>
    </row>
    <row r="417" spans="1:3" hidden="1">
      <c r="A417" s="104" t="s">
        <v>33</v>
      </c>
      <c r="B417" s="106" t="s">
        <v>602</v>
      </c>
      <c r="C417" s="101"/>
    </row>
    <row r="418" spans="1:3" hidden="1">
      <c r="A418" s="104" t="s">
        <v>33</v>
      </c>
      <c r="B418" s="106" t="s">
        <v>603</v>
      </c>
      <c r="C418" s="101"/>
    </row>
    <row r="419" spans="1:3" hidden="1">
      <c r="A419" s="104" t="s">
        <v>33</v>
      </c>
      <c r="B419" s="106" t="s">
        <v>604</v>
      </c>
      <c r="C419" s="101"/>
    </row>
    <row r="420" spans="1:3" hidden="1">
      <c r="A420" s="104" t="s">
        <v>33</v>
      </c>
      <c r="B420" s="106" t="s">
        <v>605</v>
      </c>
      <c r="C420" s="101"/>
    </row>
    <row r="421" spans="1:3" hidden="1">
      <c r="A421" s="104" t="s">
        <v>33</v>
      </c>
      <c r="B421" s="106" t="s">
        <v>606</v>
      </c>
      <c r="C421" s="101">
        <v>100</v>
      </c>
    </row>
    <row r="422" spans="1:3" hidden="1">
      <c r="A422" s="104" t="s">
        <v>33</v>
      </c>
      <c r="B422" s="106" t="s">
        <v>607</v>
      </c>
      <c r="C422" s="101"/>
    </row>
    <row r="423" spans="1:3" hidden="1">
      <c r="A423" s="104" t="s">
        <v>33</v>
      </c>
      <c r="B423" s="106" t="s">
        <v>608</v>
      </c>
      <c r="C423" s="101"/>
    </row>
    <row r="424" spans="1:3" hidden="1">
      <c r="A424" s="104" t="s">
        <v>33</v>
      </c>
      <c r="B424" s="106" t="s">
        <v>609</v>
      </c>
      <c r="C424" s="101"/>
    </row>
    <row r="425" spans="1:3" hidden="1">
      <c r="A425" s="104" t="s">
        <v>33</v>
      </c>
      <c r="B425" s="106" t="s">
        <v>610</v>
      </c>
      <c r="C425" s="101"/>
    </row>
    <row r="426" spans="1:3" hidden="1">
      <c r="A426" s="104" t="s">
        <v>33</v>
      </c>
      <c r="B426" s="106" t="s">
        <v>611</v>
      </c>
      <c r="C426" s="101"/>
    </row>
    <row r="427" spans="1:3" hidden="1">
      <c r="A427" s="104" t="s">
        <v>33</v>
      </c>
      <c r="B427" s="106" t="s">
        <v>612</v>
      </c>
      <c r="C427" s="101"/>
    </row>
    <row r="428" spans="1:3" hidden="1">
      <c r="A428" s="104" t="s">
        <v>33</v>
      </c>
      <c r="B428" s="106" t="s">
        <v>613</v>
      </c>
      <c r="C428" s="101"/>
    </row>
    <row r="429" spans="1:3" hidden="1">
      <c r="A429" s="104" t="s">
        <v>33</v>
      </c>
      <c r="B429" s="106" t="s">
        <v>614</v>
      </c>
      <c r="C429" s="101"/>
    </row>
    <row r="430" spans="1:3" hidden="1">
      <c r="A430" s="104" t="s">
        <v>33</v>
      </c>
      <c r="B430" s="106" t="s">
        <v>615</v>
      </c>
      <c r="C430" s="101"/>
    </row>
    <row r="431" spans="1:3" hidden="1">
      <c r="A431" s="104" t="s">
        <v>33</v>
      </c>
      <c r="B431" s="106" t="s">
        <v>616</v>
      </c>
      <c r="C431" s="101"/>
    </row>
    <row r="432" spans="1:3" hidden="1">
      <c r="A432" s="104" t="s">
        <v>33</v>
      </c>
      <c r="B432" s="106" t="s">
        <v>539</v>
      </c>
      <c r="C432" s="101"/>
    </row>
    <row r="433" spans="1:3" hidden="1">
      <c r="A433" s="104" t="s">
        <v>36</v>
      </c>
      <c r="B433" s="106" t="s">
        <v>617</v>
      </c>
      <c r="C433" s="101">
        <v>100</v>
      </c>
    </row>
    <row r="434" spans="1:3" hidden="1">
      <c r="A434" s="104" t="s">
        <v>36</v>
      </c>
      <c r="B434" s="106" t="s">
        <v>618</v>
      </c>
      <c r="C434" s="101"/>
    </row>
    <row r="435" spans="1:3" hidden="1">
      <c r="A435" s="104" t="s">
        <v>36</v>
      </c>
      <c r="B435" s="106" t="s">
        <v>619</v>
      </c>
      <c r="C435" s="101"/>
    </row>
    <row r="436" spans="1:3" hidden="1">
      <c r="A436" s="104" t="s">
        <v>36</v>
      </c>
      <c r="B436" s="106" t="s">
        <v>620</v>
      </c>
      <c r="C436" s="101"/>
    </row>
    <row r="437" spans="1:3" hidden="1">
      <c r="A437" s="104" t="s">
        <v>36</v>
      </c>
      <c r="B437" s="106" t="s">
        <v>621</v>
      </c>
      <c r="C437" s="101"/>
    </row>
    <row r="438" spans="1:3" hidden="1">
      <c r="A438" s="104" t="s">
        <v>36</v>
      </c>
      <c r="B438" s="106" t="s">
        <v>622</v>
      </c>
      <c r="C438" s="101"/>
    </row>
    <row r="439" spans="1:3" hidden="1">
      <c r="A439" s="104" t="s">
        <v>36</v>
      </c>
      <c r="B439" s="106" t="s">
        <v>623</v>
      </c>
      <c r="C439" s="101"/>
    </row>
    <row r="440" spans="1:3" hidden="1">
      <c r="A440" s="104" t="s">
        <v>36</v>
      </c>
      <c r="B440" s="106" t="s">
        <v>624</v>
      </c>
      <c r="C440" s="101"/>
    </row>
    <row r="441" spans="1:3" hidden="1">
      <c r="A441" s="104" t="s">
        <v>36</v>
      </c>
      <c r="B441" s="106" t="s">
        <v>625</v>
      </c>
      <c r="C441" s="101"/>
    </row>
    <row r="442" spans="1:3" hidden="1">
      <c r="A442" s="104" t="s">
        <v>36</v>
      </c>
      <c r="B442" s="106" t="s">
        <v>626</v>
      </c>
      <c r="C442" s="101"/>
    </row>
    <row r="443" spans="1:3" hidden="1">
      <c r="A443" s="104" t="s">
        <v>36</v>
      </c>
      <c r="B443" s="106" t="s">
        <v>627</v>
      </c>
      <c r="C443" s="101"/>
    </row>
    <row r="444" spans="1:3" hidden="1">
      <c r="A444" s="104" t="s">
        <v>36</v>
      </c>
      <c r="B444" s="106" t="s">
        <v>628</v>
      </c>
      <c r="C444" s="101"/>
    </row>
    <row r="445" spans="1:3" hidden="1">
      <c r="A445" s="104" t="s">
        <v>36</v>
      </c>
      <c r="B445" s="106" t="s">
        <v>629</v>
      </c>
      <c r="C445" s="101">
        <v>100</v>
      </c>
    </row>
    <row r="446" spans="1:3" hidden="1">
      <c r="A446" s="104" t="s">
        <v>36</v>
      </c>
      <c r="B446" s="106" t="s">
        <v>630</v>
      </c>
      <c r="C446" s="101">
        <v>100</v>
      </c>
    </row>
    <row r="447" spans="1:3" hidden="1">
      <c r="A447" s="104" t="s">
        <v>36</v>
      </c>
      <c r="B447" s="106" t="s">
        <v>631</v>
      </c>
      <c r="C447" s="101"/>
    </row>
    <row r="448" spans="1:3" hidden="1">
      <c r="A448" s="104" t="s">
        <v>36</v>
      </c>
      <c r="B448" s="106" t="s">
        <v>632</v>
      </c>
      <c r="C448" s="101"/>
    </row>
    <row r="449" spans="1:3" hidden="1">
      <c r="A449" s="104" t="s">
        <v>36</v>
      </c>
      <c r="B449" s="106" t="s">
        <v>633</v>
      </c>
      <c r="C449" s="101"/>
    </row>
    <row r="450" spans="1:3" hidden="1">
      <c r="A450" s="104" t="s">
        <v>36</v>
      </c>
      <c r="B450" s="106" t="s">
        <v>634</v>
      </c>
      <c r="C450" s="101"/>
    </row>
    <row r="451" spans="1:3" hidden="1">
      <c r="A451" s="104" t="s">
        <v>36</v>
      </c>
      <c r="B451" s="106" t="s">
        <v>635</v>
      </c>
      <c r="C451" s="101"/>
    </row>
    <row r="452" spans="1:3" hidden="1">
      <c r="A452" s="104" t="s">
        <v>36</v>
      </c>
      <c r="B452" s="106" t="s">
        <v>636</v>
      </c>
      <c r="C452" s="101"/>
    </row>
    <row r="453" spans="1:3" hidden="1">
      <c r="A453" s="104" t="s">
        <v>36</v>
      </c>
      <c r="B453" s="106" t="s">
        <v>637</v>
      </c>
      <c r="C453" s="101"/>
    </row>
    <row r="454" spans="1:3" hidden="1">
      <c r="A454" s="104" t="s">
        <v>36</v>
      </c>
      <c r="B454" s="106" t="s">
        <v>638</v>
      </c>
      <c r="C454" s="101"/>
    </row>
    <row r="455" spans="1:3" hidden="1">
      <c r="A455" s="104" t="s">
        <v>36</v>
      </c>
      <c r="B455" s="106" t="s">
        <v>639</v>
      </c>
      <c r="C455" s="101"/>
    </row>
    <row r="456" spans="1:3" hidden="1">
      <c r="A456" s="104" t="s">
        <v>36</v>
      </c>
      <c r="B456" s="106" t="s">
        <v>640</v>
      </c>
      <c r="C456" s="101"/>
    </row>
    <row r="457" spans="1:3" hidden="1">
      <c r="A457" s="104" t="s">
        <v>36</v>
      </c>
      <c r="B457" s="106" t="s">
        <v>641</v>
      </c>
      <c r="C457" s="101"/>
    </row>
    <row r="458" spans="1:3" hidden="1">
      <c r="A458" s="104" t="s">
        <v>36</v>
      </c>
      <c r="B458" s="106" t="s">
        <v>642</v>
      </c>
      <c r="C458" s="101"/>
    </row>
    <row r="459" spans="1:3" hidden="1">
      <c r="A459" s="104" t="s">
        <v>36</v>
      </c>
      <c r="B459" s="106" t="s">
        <v>643</v>
      </c>
      <c r="C459" s="101"/>
    </row>
    <row r="460" spans="1:3" hidden="1">
      <c r="A460" s="104" t="s">
        <v>36</v>
      </c>
      <c r="B460" s="106" t="s">
        <v>644</v>
      </c>
      <c r="C460" s="101"/>
    </row>
    <row r="461" spans="1:3" hidden="1">
      <c r="A461" s="104" t="s">
        <v>36</v>
      </c>
      <c r="B461" s="106" t="s">
        <v>645</v>
      </c>
      <c r="C461" s="101"/>
    </row>
    <row r="462" spans="1:3" hidden="1">
      <c r="A462" s="104" t="s">
        <v>36</v>
      </c>
      <c r="B462" s="106" t="s">
        <v>646</v>
      </c>
      <c r="C462" s="101"/>
    </row>
    <row r="463" spans="1:3" hidden="1">
      <c r="A463" s="104" t="s">
        <v>36</v>
      </c>
      <c r="B463" s="106" t="s">
        <v>647</v>
      </c>
      <c r="C463" s="101"/>
    </row>
    <row r="464" spans="1:3" hidden="1">
      <c r="A464" s="104" t="s">
        <v>36</v>
      </c>
      <c r="B464" s="106" t="s">
        <v>648</v>
      </c>
      <c r="C464" s="101"/>
    </row>
    <row r="465" spans="1:3" hidden="1">
      <c r="A465" s="104" t="s">
        <v>43</v>
      </c>
      <c r="B465" s="106" t="s">
        <v>649</v>
      </c>
      <c r="C465" s="101"/>
    </row>
    <row r="466" spans="1:3" hidden="1">
      <c r="A466" s="104" t="s">
        <v>43</v>
      </c>
      <c r="B466" s="106" t="s">
        <v>650</v>
      </c>
      <c r="C466" s="101"/>
    </row>
    <row r="467" spans="1:3" hidden="1">
      <c r="A467" s="104" t="s">
        <v>43</v>
      </c>
      <c r="B467" s="106" t="s">
        <v>651</v>
      </c>
      <c r="C467" s="101"/>
    </row>
    <row r="468" spans="1:3" hidden="1">
      <c r="A468" s="104" t="s">
        <v>43</v>
      </c>
      <c r="B468" s="106" t="s">
        <v>652</v>
      </c>
      <c r="C468" s="101"/>
    </row>
    <row r="469" spans="1:3" hidden="1">
      <c r="A469" s="104" t="s">
        <v>43</v>
      </c>
      <c r="B469" s="106" t="s">
        <v>653</v>
      </c>
      <c r="C469" s="101"/>
    </row>
    <row r="470" spans="1:3" hidden="1">
      <c r="A470" s="104" t="s">
        <v>43</v>
      </c>
      <c r="B470" s="106" t="s">
        <v>654</v>
      </c>
      <c r="C470" s="101"/>
    </row>
    <row r="471" spans="1:3" hidden="1">
      <c r="A471" s="104" t="s">
        <v>43</v>
      </c>
      <c r="B471" s="106" t="s">
        <v>655</v>
      </c>
      <c r="C471" s="101"/>
    </row>
    <row r="472" spans="1:3" hidden="1">
      <c r="A472" s="104" t="s">
        <v>43</v>
      </c>
      <c r="B472" s="106" t="s">
        <v>656</v>
      </c>
      <c r="C472" s="101"/>
    </row>
    <row r="473" spans="1:3" hidden="1">
      <c r="A473" s="104" t="s">
        <v>43</v>
      </c>
      <c r="B473" s="106" t="s">
        <v>657</v>
      </c>
      <c r="C473" s="101"/>
    </row>
    <row r="474" spans="1:3" hidden="1">
      <c r="A474" s="104" t="s">
        <v>658</v>
      </c>
      <c r="B474" s="106" t="s">
        <v>659</v>
      </c>
      <c r="C474" s="101"/>
    </row>
    <row r="475" spans="1:3" hidden="1">
      <c r="A475" s="104" t="s">
        <v>658</v>
      </c>
      <c r="B475" s="106" t="s">
        <v>660</v>
      </c>
      <c r="C475" s="101">
        <v>100</v>
      </c>
    </row>
    <row r="476" spans="1:3" hidden="1">
      <c r="A476" s="104" t="s">
        <v>658</v>
      </c>
      <c r="B476" s="106" t="s">
        <v>661</v>
      </c>
      <c r="C476" s="101">
        <v>100</v>
      </c>
    </row>
    <row r="477" spans="1:3" hidden="1">
      <c r="A477" s="104" t="s">
        <v>658</v>
      </c>
      <c r="B477" s="106" t="s">
        <v>662</v>
      </c>
      <c r="C477" s="101">
        <v>100</v>
      </c>
    </row>
    <row r="478" spans="1:3" hidden="1">
      <c r="A478" s="104" t="s">
        <v>658</v>
      </c>
      <c r="B478" s="106" t="s">
        <v>663</v>
      </c>
      <c r="C478" s="101">
        <v>100</v>
      </c>
    </row>
    <row r="479" spans="1:3" hidden="1">
      <c r="A479" s="104" t="s">
        <v>658</v>
      </c>
      <c r="B479" s="106" t="s">
        <v>664</v>
      </c>
      <c r="C479" s="101">
        <v>100</v>
      </c>
    </row>
    <row r="480" spans="1:3" hidden="1">
      <c r="A480" s="104" t="s">
        <v>658</v>
      </c>
      <c r="B480" s="106" t="s">
        <v>665</v>
      </c>
      <c r="C480" s="101">
        <v>100</v>
      </c>
    </row>
    <row r="481" spans="1:3" hidden="1">
      <c r="A481" s="104" t="s">
        <v>658</v>
      </c>
      <c r="B481" s="106" t="s">
        <v>666</v>
      </c>
      <c r="C481" s="101">
        <v>100</v>
      </c>
    </row>
    <row r="482" spans="1:3" hidden="1">
      <c r="A482" s="104" t="s">
        <v>658</v>
      </c>
      <c r="B482" s="106" t="s">
        <v>667</v>
      </c>
      <c r="C482" s="101"/>
    </row>
    <row r="483" spans="1:3" hidden="1">
      <c r="A483" s="104" t="s">
        <v>658</v>
      </c>
      <c r="B483" s="106" t="s">
        <v>668</v>
      </c>
      <c r="C483" s="101"/>
    </row>
    <row r="484" spans="1:3" hidden="1">
      <c r="A484" s="104" t="s">
        <v>658</v>
      </c>
      <c r="B484" s="106" t="s">
        <v>669</v>
      </c>
      <c r="C484" s="101"/>
    </row>
    <row r="485" spans="1:3" hidden="1">
      <c r="A485" s="104" t="s">
        <v>658</v>
      </c>
      <c r="B485" s="106" t="s">
        <v>670</v>
      </c>
      <c r="C485" s="101"/>
    </row>
    <row r="486" spans="1:3" hidden="1">
      <c r="A486" s="104" t="s">
        <v>658</v>
      </c>
      <c r="B486" s="106" t="s">
        <v>671</v>
      </c>
      <c r="C486" s="101">
        <v>100</v>
      </c>
    </row>
    <row r="487" spans="1:3" hidden="1">
      <c r="A487" s="104" t="s">
        <v>658</v>
      </c>
      <c r="B487" s="106" t="s">
        <v>672</v>
      </c>
      <c r="C487" s="101">
        <v>100</v>
      </c>
    </row>
    <row r="488" spans="1:3" hidden="1">
      <c r="A488" s="104" t="s">
        <v>658</v>
      </c>
      <c r="B488" s="106" t="s">
        <v>673</v>
      </c>
      <c r="C488" s="101"/>
    </row>
    <row r="489" spans="1:3" hidden="1">
      <c r="A489" s="104" t="s">
        <v>658</v>
      </c>
      <c r="B489" s="106" t="s">
        <v>674</v>
      </c>
      <c r="C489" s="101">
        <v>100</v>
      </c>
    </row>
    <row r="490" spans="1:3" hidden="1">
      <c r="A490" s="104" t="s">
        <v>658</v>
      </c>
      <c r="B490" s="106" t="s">
        <v>675</v>
      </c>
      <c r="C490" s="101">
        <v>100</v>
      </c>
    </row>
    <row r="491" spans="1:3" hidden="1">
      <c r="A491" s="104" t="s">
        <v>658</v>
      </c>
      <c r="B491" s="106" t="s">
        <v>676</v>
      </c>
      <c r="C491" s="101"/>
    </row>
    <row r="492" spans="1:3" hidden="1">
      <c r="A492" s="104" t="s">
        <v>658</v>
      </c>
      <c r="B492" s="106" t="s">
        <v>677</v>
      </c>
      <c r="C492" s="101"/>
    </row>
    <row r="493" spans="1:3" hidden="1">
      <c r="A493" s="104" t="s">
        <v>658</v>
      </c>
      <c r="B493" s="106" t="s">
        <v>678</v>
      </c>
      <c r="C493" s="101"/>
    </row>
    <row r="494" spans="1:3" hidden="1">
      <c r="A494" s="104" t="s">
        <v>658</v>
      </c>
      <c r="B494" s="106" t="s">
        <v>679</v>
      </c>
      <c r="C494" s="101"/>
    </row>
    <row r="495" spans="1:3" hidden="1">
      <c r="A495" s="104" t="s">
        <v>658</v>
      </c>
      <c r="B495" s="106" t="s">
        <v>680</v>
      </c>
      <c r="C495" s="101"/>
    </row>
    <row r="496" spans="1:3" hidden="1">
      <c r="A496" s="104" t="s">
        <v>658</v>
      </c>
      <c r="B496" s="106" t="s">
        <v>681</v>
      </c>
      <c r="C496" s="101">
        <v>100</v>
      </c>
    </row>
    <row r="497" spans="1:3" hidden="1">
      <c r="A497" s="104" t="s">
        <v>658</v>
      </c>
      <c r="B497" s="106" t="s">
        <v>682</v>
      </c>
      <c r="C497" s="101"/>
    </row>
    <row r="498" spans="1:3" hidden="1">
      <c r="A498" s="104" t="s">
        <v>658</v>
      </c>
      <c r="B498" s="106" t="s">
        <v>683</v>
      </c>
      <c r="C498" s="101"/>
    </row>
    <row r="499" spans="1:3" hidden="1">
      <c r="A499" s="104" t="s">
        <v>658</v>
      </c>
      <c r="B499" s="106" t="s">
        <v>684</v>
      </c>
      <c r="C499" s="101">
        <v>100</v>
      </c>
    </row>
    <row r="500" spans="1:3" hidden="1">
      <c r="A500" s="104" t="s">
        <v>658</v>
      </c>
      <c r="B500" s="106" t="s">
        <v>685</v>
      </c>
      <c r="C500" s="101"/>
    </row>
    <row r="501" spans="1:3" hidden="1">
      <c r="A501" s="104" t="s">
        <v>658</v>
      </c>
      <c r="B501" s="106" t="s">
        <v>686</v>
      </c>
      <c r="C501" s="101">
        <v>100</v>
      </c>
    </row>
    <row r="502" spans="1:3" hidden="1">
      <c r="A502" s="104" t="s">
        <v>658</v>
      </c>
      <c r="B502" s="106" t="s">
        <v>687</v>
      </c>
      <c r="C502" s="101"/>
    </row>
    <row r="503" spans="1:3" hidden="1">
      <c r="A503" s="104" t="s">
        <v>658</v>
      </c>
      <c r="B503" s="106" t="s">
        <v>688</v>
      </c>
      <c r="C503" s="101">
        <v>100</v>
      </c>
    </row>
    <row r="504" spans="1:3" hidden="1">
      <c r="A504" s="104" t="s">
        <v>658</v>
      </c>
      <c r="B504" s="106" t="s">
        <v>689</v>
      </c>
      <c r="C504" s="101"/>
    </row>
    <row r="505" spans="1:3" hidden="1">
      <c r="A505" s="104" t="s">
        <v>658</v>
      </c>
      <c r="B505" s="106" t="s">
        <v>690</v>
      </c>
      <c r="C505" s="101">
        <v>100</v>
      </c>
    </row>
    <row r="506" spans="1:3" hidden="1">
      <c r="A506" s="104" t="s">
        <v>658</v>
      </c>
      <c r="B506" s="106" t="s">
        <v>691</v>
      </c>
      <c r="C506" s="101"/>
    </row>
    <row r="507" spans="1:3" hidden="1">
      <c r="A507" s="104" t="s">
        <v>658</v>
      </c>
      <c r="B507" s="106" t="s">
        <v>692</v>
      </c>
      <c r="C507" s="101">
        <v>100</v>
      </c>
    </row>
    <row r="508" spans="1:3" hidden="1">
      <c r="A508" s="104" t="s">
        <v>658</v>
      </c>
      <c r="B508" s="106" t="s">
        <v>693</v>
      </c>
      <c r="C508" s="101">
        <v>100</v>
      </c>
    </row>
    <row r="509" spans="1:3" hidden="1">
      <c r="A509" s="104" t="s">
        <v>658</v>
      </c>
      <c r="B509" s="106" t="s">
        <v>694</v>
      </c>
      <c r="C509" s="101">
        <v>100</v>
      </c>
    </row>
    <row r="510" spans="1:3" hidden="1">
      <c r="A510" s="104" t="s">
        <v>658</v>
      </c>
      <c r="B510" s="106" t="s">
        <v>695</v>
      </c>
      <c r="C510" s="101">
        <v>100</v>
      </c>
    </row>
    <row r="511" spans="1:3" hidden="1">
      <c r="A511" s="104" t="s">
        <v>658</v>
      </c>
      <c r="B511" s="106" t="s">
        <v>696</v>
      </c>
      <c r="C511" s="101">
        <v>100</v>
      </c>
    </row>
    <row r="512" spans="1:3" hidden="1">
      <c r="A512" s="104" t="s">
        <v>658</v>
      </c>
      <c r="B512" s="106" t="s">
        <v>697</v>
      </c>
      <c r="C512" s="101">
        <v>100</v>
      </c>
    </row>
    <row r="513" spans="1:3" hidden="1">
      <c r="A513" s="104" t="s">
        <v>658</v>
      </c>
      <c r="B513" s="106" t="s">
        <v>698</v>
      </c>
      <c r="C513" s="101">
        <v>100</v>
      </c>
    </row>
    <row r="514" spans="1:3" hidden="1">
      <c r="A514" s="104" t="s">
        <v>658</v>
      </c>
      <c r="B514" s="106" t="s">
        <v>699</v>
      </c>
      <c r="C514" s="101"/>
    </row>
    <row r="515" spans="1:3" hidden="1">
      <c r="A515" s="104" t="s">
        <v>658</v>
      </c>
      <c r="B515" s="106" t="s">
        <v>700</v>
      </c>
      <c r="C515" s="101"/>
    </row>
    <row r="516" spans="1:3" hidden="1">
      <c r="A516" s="104" t="s">
        <v>658</v>
      </c>
      <c r="B516" s="106" t="s">
        <v>701</v>
      </c>
      <c r="C516" s="101">
        <v>100</v>
      </c>
    </row>
    <row r="517" spans="1:3" hidden="1">
      <c r="A517" s="104" t="s">
        <v>658</v>
      </c>
      <c r="B517" s="106" t="s">
        <v>702</v>
      </c>
      <c r="C517" s="101"/>
    </row>
    <row r="518" spans="1:3" hidden="1">
      <c r="A518" s="104" t="s">
        <v>658</v>
      </c>
      <c r="B518" s="106" t="s">
        <v>703</v>
      </c>
      <c r="C518" s="101">
        <v>100</v>
      </c>
    </row>
    <row r="519" spans="1:3" hidden="1">
      <c r="A519" s="104" t="s">
        <v>658</v>
      </c>
      <c r="B519" s="106" t="s">
        <v>704</v>
      </c>
      <c r="C519" s="101">
        <v>100</v>
      </c>
    </row>
    <row r="520" spans="1:3" hidden="1">
      <c r="A520" s="104" t="s">
        <v>658</v>
      </c>
      <c r="B520" s="106" t="s">
        <v>705</v>
      </c>
      <c r="C520" s="101">
        <v>100</v>
      </c>
    </row>
    <row r="521" spans="1:3" hidden="1">
      <c r="A521" s="104" t="s">
        <v>658</v>
      </c>
      <c r="B521" s="106" t="s">
        <v>706</v>
      </c>
      <c r="C521" s="101">
        <v>100</v>
      </c>
    </row>
    <row r="522" spans="1:3" hidden="1">
      <c r="A522" s="104" t="s">
        <v>658</v>
      </c>
      <c r="B522" s="106" t="s">
        <v>707</v>
      </c>
      <c r="C522" s="101"/>
    </row>
    <row r="523" spans="1:3" hidden="1">
      <c r="A523" s="104" t="s">
        <v>658</v>
      </c>
      <c r="B523" s="106" t="s">
        <v>708</v>
      </c>
      <c r="C523" s="101">
        <v>100</v>
      </c>
    </row>
    <row r="524" spans="1:3" hidden="1">
      <c r="A524" s="104" t="s">
        <v>658</v>
      </c>
      <c r="B524" s="106" t="s">
        <v>709</v>
      </c>
      <c r="C524" s="101"/>
    </row>
    <row r="525" spans="1:3" hidden="1">
      <c r="A525" s="104" t="s">
        <v>658</v>
      </c>
      <c r="B525" s="106" t="s">
        <v>710</v>
      </c>
      <c r="C525" s="101"/>
    </row>
    <row r="526" spans="1:3" hidden="1">
      <c r="A526" s="104" t="s">
        <v>658</v>
      </c>
      <c r="B526" s="106" t="s">
        <v>711</v>
      </c>
      <c r="C526" s="101"/>
    </row>
    <row r="527" spans="1:3" hidden="1">
      <c r="A527" s="104" t="s">
        <v>658</v>
      </c>
      <c r="B527" s="106" t="s">
        <v>712</v>
      </c>
      <c r="C527" s="101"/>
    </row>
    <row r="528" spans="1:3" hidden="1">
      <c r="A528" s="104" t="s">
        <v>658</v>
      </c>
      <c r="B528" s="106" t="s">
        <v>713</v>
      </c>
      <c r="C528" s="101">
        <v>100</v>
      </c>
    </row>
    <row r="529" spans="1:3" hidden="1">
      <c r="A529" s="104" t="s">
        <v>658</v>
      </c>
      <c r="B529" s="106" t="s">
        <v>714</v>
      </c>
      <c r="C529" s="101">
        <v>100</v>
      </c>
    </row>
    <row r="530" spans="1:3" hidden="1">
      <c r="A530" s="104" t="s">
        <v>715</v>
      </c>
      <c r="B530" s="106" t="s">
        <v>716</v>
      </c>
      <c r="C530" s="101">
        <v>3</v>
      </c>
    </row>
    <row r="531" spans="1:3" hidden="1">
      <c r="A531" s="104" t="s">
        <v>715</v>
      </c>
      <c r="B531" s="106" t="s">
        <v>717</v>
      </c>
      <c r="C531" s="101"/>
    </row>
    <row r="532" spans="1:3" hidden="1">
      <c r="A532" s="104" t="s">
        <v>715</v>
      </c>
      <c r="B532" s="106" t="s">
        <v>718</v>
      </c>
      <c r="C532" s="101">
        <v>100</v>
      </c>
    </row>
    <row r="533" spans="1:3" hidden="1">
      <c r="A533" s="104" t="s">
        <v>715</v>
      </c>
      <c r="B533" s="106" t="s">
        <v>719</v>
      </c>
      <c r="C533" s="101"/>
    </row>
    <row r="534" spans="1:3" hidden="1">
      <c r="A534" s="104" t="s">
        <v>715</v>
      </c>
      <c r="B534" s="106" t="s">
        <v>720</v>
      </c>
      <c r="C534" s="101">
        <v>100</v>
      </c>
    </row>
    <row r="535" spans="1:3" hidden="1">
      <c r="A535" s="104" t="s">
        <v>715</v>
      </c>
      <c r="B535" s="106" t="s">
        <v>721</v>
      </c>
      <c r="C535" s="101"/>
    </row>
    <row r="536" spans="1:3" hidden="1">
      <c r="A536" s="104" t="s">
        <v>715</v>
      </c>
      <c r="B536" s="106" t="s">
        <v>722</v>
      </c>
      <c r="C536" s="101">
        <v>3</v>
      </c>
    </row>
    <row r="537" spans="1:3" hidden="1">
      <c r="A537" s="104" t="s">
        <v>715</v>
      </c>
      <c r="B537" s="106" t="s">
        <v>723</v>
      </c>
      <c r="C537" s="101">
        <v>3</v>
      </c>
    </row>
    <row r="538" spans="1:3" hidden="1">
      <c r="A538" s="104" t="s">
        <v>715</v>
      </c>
      <c r="B538" s="106" t="s">
        <v>724</v>
      </c>
      <c r="C538" s="101">
        <v>100</v>
      </c>
    </row>
    <row r="539" spans="1:3" hidden="1">
      <c r="A539" s="104" t="s">
        <v>715</v>
      </c>
      <c r="B539" s="106" t="s">
        <v>725</v>
      </c>
      <c r="C539" s="101"/>
    </row>
    <row r="540" spans="1:3" hidden="1">
      <c r="A540" s="104" t="s">
        <v>715</v>
      </c>
      <c r="B540" s="106" t="s">
        <v>726</v>
      </c>
      <c r="C540" s="101"/>
    </row>
    <row r="541" spans="1:3" hidden="1">
      <c r="A541" s="104" t="s">
        <v>727</v>
      </c>
      <c r="B541" s="106" t="s">
        <v>728</v>
      </c>
      <c r="C541" s="101"/>
    </row>
    <row r="542" spans="1:3" hidden="1">
      <c r="A542" s="104" t="s">
        <v>727</v>
      </c>
      <c r="B542" s="106" t="s">
        <v>729</v>
      </c>
      <c r="C542" s="101"/>
    </row>
    <row r="543" spans="1:3" hidden="1">
      <c r="A543" s="104" t="s">
        <v>727</v>
      </c>
      <c r="B543" s="106" t="s">
        <v>730</v>
      </c>
      <c r="C543" s="101"/>
    </row>
    <row r="544" spans="1:3" hidden="1">
      <c r="A544" s="104" t="s">
        <v>727</v>
      </c>
      <c r="B544" s="106" t="s">
        <v>731</v>
      </c>
      <c r="C544" s="101"/>
    </row>
    <row r="545" spans="1:3" hidden="1">
      <c r="A545" s="104" t="s">
        <v>727</v>
      </c>
      <c r="B545" s="106" t="s">
        <v>732</v>
      </c>
      <c r="C545" s="101"/>
    </row>
    <row r="546" spans="1:3" hidden="1">
      <c r="A546" s="104" t="s">
        <v>727</v>
      </c>
      <c r="B546" s="106" t="s">
        <v>733</v>
      </c>
      <c r="C546" s="101">
        <v>100</v>
      </c>
    </row>
    <row r="547" spans="1:3" hidden="1">
      <c r="A547" s="104" t="s">
        <v>727</v>
      </c>
      <c r="B547" s="106" t="s">
        <v>734</v>
      </c>
      <c r="C547" s="101">
        <v>100</v>
      </c>
    </row>
    <row r="548" spans="1:3" hidden="1">
      <c r="A548" s="104" t="s">
        <v>727</v>
      </c>
      <c r="B548" s="106" t="s">
        <v>735</v>
      </c>
      <c r="C548" s="101"/>
    </row>
    <row r="549" spans="1:3" hidden="1">
      <c r="A549" s="104" t="s">
        <v>727</v>
      </c>
      <c r="B549" s="106" t="s">
        <v>736</v>
      </c>
      <c r="C549" s="101"/>
    </row>
    <row r="550" spans="1:3" hidden="1">
      <c r="A550" s="104" t="s">
        <v>727</v>
      </c>
      <c r="B550" s="106" t="s">
        <v>737</v>
      </c>
      <c r="C550" s="101"/>
    </row>
    <row r="551" spans="1:3" hidden="1">
      <c r="A551" s="104" t="s">
        <v>727</v>
      </c>
      <c r="B551" s="106" t="s">
        <v>738</v>
      </c>
      <c r="C551" s="101"/>
    </row>
    <row r="552" spans="1:3" hidden="1">
      <c r="A552" s="104" t="s">
        <v>727</v>
      </c>
      <c r="B552" s="106" t="s">
        <v>739</v>
      </c>
      <c r="C552" s="101"/>
    </row>
    <row r="553" spans="1:3" hidden="1">
      <c r="A553" s="104" t="s">
        <v>727</v>
      </c>
      <c r="B553" s="106" t="s">
        <v>740</v>
      </c>
      <c r="C553" s="101"/>
    </row>
    <row r="554" spans="1:3" hidden="1">
      <c r="A554" s="104" t="s">
        <v>727</v>
      </c>
      <c r="B554" s="106" t="s">
        <v>741</v>
      </c>
      <c r="C554" s="101"/>
    </row>
    <row r="555" spans="1:3" hidden="1">
      <c r="A555" s="104" t="s">
        <v>727</v>
      </c>
      <c r="B555" s="106" t="s">
        <v>742</v>
      </c>
      <c r="C555" s="101"/>
    </row>
    <row r="556" spans="1:3" hidden="1">
      <c r="A556" s="104" t="s">
        <v>727</v>
      </c>
      <c r="B556" s="106" t="s">
        <v>743</v>
      </c>
      <c r="C556" s="101"/>
    </row>
    <row r="557" spans="1:3" hidden="1">
      <c r="A557" s="104" t="s">
        <v>92</v>
      </c>
      <c r="B557" s="106" t="s">
        <v>744</v>
      </c>
      <c r="C557" s="101"/>
    </row>
    <row r="558" spans="1:3" hidden="1">
      <c r="A558" s="104" t="s">
        <v>92</v>
      </c>
      <c r="B558" s="106" t="s">
        <v>745</v>
      </c>
      <c r="C558" s="101"/>
    </row>
    <row r="559" spans="1:3" hidden="1">
      <c r="A559" s="104" t="s">
        <v>92</v>
      </c>
      <c r="B559" s="106" t="s">
        <v>746</v>
      </c>
      <c r="C559" s="101"/>
    </row>
    <row r="560" spans="1:3" hidden="1">
      <c r="A560" s="104" t="s">
        <v>92</v>
      </c>
      <c r="B560" s="106" t="s">
        <v>747</v>
      </c>
      <c r="C560" s="101"/>
    </row>
    <row r="561" spans="1:3" hidden="1">
      <c r="A561" s="104" t="s">
        <v>92</v>
      </c>
      <c r="B561" s="106" t="s">
        <v>748</v>
      </c>
      <c r="C561" s="101"/>
    </row>
    <row r="562" spans="1:3" hidden="1">
      <c r="A562" s="104" t="s">
        <v>92</v>
      </c>
      <c r="B562" s="106" t="s">
        <v>749</v>
      </c>
      <c r="C562" s="101"/>
    </row>
    <row r="563" spans="1:3" hidden="1">
      <c r="A563" s="104" t="s">
        <v>92</v>
      </c>
      <c r="B563" s="106" t="s">
        <v>750</v>
      </c>
      <c r="C563" s="101"/>
    </row>
    <row r="564" spans="1:3" hidden="1">
      <c r="A564" s="104" t="s">
        <v>92</v>
      </c>
      <c r="B564" s="106" t="s">
        <v>751</v>
      </c>
      <c r="C564" s="101"/>
    </row>
    <row r="565" spans="1:3" hidden="1">
      <c r="A565" s="104" t="s">
        <v>92</v>
      </c>
      <c r="B565" s="106" t="s">
        <v>752</v>
      </c>
      <c r="C565" s="101"/>
    </row>
    <row r="566" spans="1:3" hidden="1">
      <c r="A566" s="104" t="s">
        <v>92</v>
      </c>
      <c r="B566" s="106" t="s">
        <v>753</v>
      </c>
      <c r="C566" s="101"/>
    </row>
    <row r="567" spans="1:3" hidden="1">
      <c r="A567" s="104" t="s">
        <v>92</v>
      </c>
      <c r="B567" s="106" t="s">
        <v>754</v>
      </c>
      <c r="C567" s="101"/>
    </row>
    <row r="568" spans="1:3" hidden="1">
      <c r="A568" s="104" t="s">
        <v>92</v>
      </c>
      <c r="B568" s="106" t="s">
        <v>755</v>
      </c>
      <c r="C568" s="101"/>
    </row>
    <row r="569" spans="1:3" hidden="1">
      <c r="A569" s="104" t="s">
        <v>92</v>
      </c>
      <c r="B569" s="106" t="s">
        <v>756</v>
      </c>
      <c r="C569" s="101"/>
    </row>
    <row r="570" spans="1:3" hidden="1">
      <c r="A570" s="104" t="s">
        <v>92</v>
      </c>
      <c r="B570" s="106" t="s">
        <v>757</v>
      </c>
      <c r="C570" s="101"/>
    </row>
    <row r="571" spans="1:3" hidden="1">
      <c r="A571" s="104" t="s">
        <v>758</v>
      </c>
      <c r="B571" s="106" t="s">
        <v>759</v>
      </c>
      <c r="C571" s="101"/>
    </row>
    <row r="572" spans="1:3" hidden="1">
      <c r="A572" s="104" t="s">
        <v>758</v>
      </c>
      <c r="B572" s="106" t="s">
        <v>760</v>
      </c>
      <c r="C572" s="101"/>
    </row>
    <row r="573" spans="1:3" hidden="1">
      <c r="A573" s="104" t="s">
        <v>758</v>
      </c>
      <c r="B573" s="106" t="s">
        <v>761</v>
      </c>
      <c r="C573" s="101"/>
    </row>
    <row r="574" spans="1:3" hidden="1">
      <c r="A574" s="104" t="s">
        <v>758</v>
      </c>
      <c r="B574" s="106" t="s">
        <v>762</v>
      </c>
      <c r="C574" s="101"/>
    </row>
    <row r="575" spans="1:3" hidden="1">
      <c r="A575" s="104" t="s">
        <v>758</v>
      </c>
      <c r="B575" s="106" t="s">
        <v>763</v>
      </c>
      <c r="C575" s="101"/>
    </row>
    <row r="576" spans="1:3" hidden="1">
      <c r="A576" s="104" t="s">
        <v>758</v>
      </c>
      <c r="B576" s="106" t="s">
        <v>764</v>
      </c>
      <c r="C576" s="101"/>
    </row>
    <row r="577" spans="1:3" hidden="1">
      <c r="A577" s="104" t="s">
        <v>758</v>
      </c>
      <c r="B577" s="106" t="s">
        <v>765</v>
      </c>
      <c r="C577" s="101"/>
    </row>
    <row r="578" spans="1:3" hidden="1">
      <c r="A578" s="104" t="s">
        <v>758</v>
      </c>
      <c r="B578" s="106" t="s">
        <v>766</v>
      </c>
      <c r="C578" s="101">
        <v>100</v>
      </c>
    </row>
    <row r="579" spans="1:3" hidden="1">
      <c r="A579" s="104" t="s">
        <v>758</v>
      </c>
      <c r="B579" s="106" t="s">
        <v>767</v>
      </c>
      <c r="C579" s="101">
        <v>100</v>
      </c>
    </row>
    <row r="580" spans="1:3" hidden="1">
      <c r="A580" s="104" t="s">
        <v>758</v>
      </c>
      <c r="B580" s="106" t="s">
        <v>768</v>
      </c>
      <c r="C580" s="101"/>
    </row>
    <row r="581" spans="1:3" hidden="1">
      <c r="A581" s="104" t="s">
        <v>758</v>
      </c>
      <c r="B581" s="106" t="s">
        <v>769</v>
      </c>
      <c r="C581" s="101"/>
    </row>
    <row r="582" spans="1:3" hidden="1">
      <c r="A582" s="104" t="s">
        <v>758</v>
      </c>
      <c r="B582" s="106" t="s">
        <v>770</v>
      </c>
      <c r="C582" s="101"/>
    </row>
    <row r="583" spans="1:3" hidden="1">
      <c r="A583" s="104" t="s">
        <v>758</v>
      </c>
      <c r="B583" s="106" t="s">
        <v>771</v>
      </c>
      <c r="C583" s="101">
        <v>100</v>
      </c>
    </row>
    <row r="584" spans="1:3" hidden="1">
      <c r="A584" s="104" t="s">
        <v>758</v>
      </c>
      <c r="B584" s="106" t="s">
        <v>772</v>
      </c>
      <c r="C584" s="101"/>
    </row>
    <row r="585" spans="1:3" hidden="1">
      <c r="A585" s="104" t="s">
        <v>758</v>
      </c>
      <c r="B585" s="106" t="s">
        <v>773</v>
      </c>
      <c r="C585" s="101"/>
    </row>
    <row r="586" spans="1:3" hidden="1">
      <c r="A586" s="104" t="s">
        <v>758</v>
      </c>
      <c r="B586" s="106" t="s">
        <v>774</v>
      </c>
      <c r="C586" s="101"/>
    </row>
    <row r="587" spans="1:3" hidden="1">
      <c r="A587" s="104" t="s">
        <v>758</v>
      </c>
      <c r="B587" s="106" t="s">
        <v>775</v>
      </c>
      <c r="C587" s="101">
        <v>100</v>
      </c>
    </row>
    <row r="588" spans="1:3" hidden="1">
      <c r="A588" s="104" t="s">
        <v>758</v>
      </c>
      <c r="B588" s="106" t="s">
        <v>776</v>
      </c>
      <c r="C588" s="101"/>
    </row>
    <row r="589" spans="1:3" hidden="1">
      <c r="A589" s="104" t="s">
        <v>37</v>
      </c>
      <c r="B589" s="106" t="s">
        <v>777</v>
      </c>
      <c r="C589" s="101"/>
    </row>
    <row r="590" spans="1:3" hidden="1">
      <c r="A590" s="104" t="s">
        <v>37</v>
      </c>
      <c r="B590" s="106" t="s">
        <v>778</v>
      </c>
      <c r="C590" s="101">
        <v>100</v>
      </c>
    </row>
    <row r="591" spans="1:3" hidden="1">
      <c r="A591" s="104" t="s">
        <v>37</v>
      </c>
      <c r="B591" s="106" t="s">
        <v>779</v>
      </c>
      <c r="C591" s="101"/>
    </row>
    <row r="592" spans="1:3" hidden="1">
      <c r="A592" s="104" t="s">
        <v>37</v>
      </c>
      <c r="B592" s="106" t="s">
        <v>780</v>
      </c>
      <c r="C592" s="101"/>
    </row>
    <row r="593" spans="1:3" hidden="1">
      <c r="A593" s="104" t="s">
        <v>37</v>
      </c>
      <c r="B593" s="106" t="s">
        <v>781</v>
      </c>
      <c r="C593" s="101"/>
    </row>
    <row r="594" spans="1:3" hidden="1">
      <c r="A594" s="104" t="s">
        <v>37</v>
      </c>
      <c r="B594" s="106" t="s">
        <v>782</v>
      </c>
      <c r="C594" s="101"/>
    </row>
    <row r="595" spans="1:3" hidden="1">
      <c r="A595" s="104" t="s">
        <v>37</v>
      </c>
      <c r="B595" s="106" t="s">
        <v>783</v>
      </c>
      <c r="C595" s="101">
        <v>100</v>
      </c>
    </row>
    <row r="596" spans="1:3" hidden="1">
      <c r="A596" s="104" t="s">
        <v>37</v>
      </c>
      <c r="B596" s="106" t="s">
        <v>784</v>
      </c>
      <c r="C596" s="101"/>
    </row>
    <row r="597" spans="1:3" hidden="1">
      <c r="A597" s="104" t="s">
        <v>37</v>
      </c>
      <c r="B597" s="106" t="s">
        <v>785</v>
      </c>
      <c r="C597" s="101">
        <v>100</v>
      </c>
    </row>
    <row r="598" spans="1:3" hidden="1">
      <c r="A598" s="104" t="s">
        <v>37</v>
      </c>
      <c r="B598" s="106" t="s">
        <v>786</v>
      </c>
      <c r="C598" s="101"/>
    </row>
    <row r="599" spans="1:3" hidden="1">
      <c r="A599" s="104" t="s">
        <v>37</v>
      </c>
      <c r="B599" s="106" t="s">
        <v>787</v>
      </c>
      <c r="C599" s="101"/>
    </row>
    <row r="600" spans="1:3" hidden="1">
      <c r="A600" s="104" t="s">
        <v>37</v>
      </c>
      <c r="B600" s="106" t="s">
        <v>788</v>
      </c>
      <c r="C600" s="101"/>
    </row>
    <row r="601" spans="1:3" hidden="1">
      <c r="A601" s="104" t="s">
        <v>37</v>
      </c>
      <c r="B601" s="106" t="s">
        <v>789</v>
      </c>
      <c r="C601" s="101">
        <v>100</v>
      </c>
    </row>
    <row r="602" spans="1:3" hidden="1">
      <c r="A602" s="104" t="s">
        <v>37</v>
      </c>
      <c r="B602" s="106" t="s">
        <v>790</v>
      </c>
      <c r="C602" s="101"/>
    </row>
    <row r="603" spans="1:3" hidden="1">
      <c r="A603" s="104" t="s">
        <v>37</v>
      </c>
      <c r="B603" s="106" t="s">
        <v>791</v>
      </c>
      <c r="C603" s="101">
        <v>100</v>
      </c>
    </row>
    <row r="604" spans="1:3" hidden="1">
      <c r="A604" s="104" t="s">
        <v>37</v>
      </c>
      <c r="B604" s="106" t="s">
        <v>792</v>
      </c>
      <c r="C604" s="101"/>
    </row>
    <row r="605" spans="1:3" hidden="1">
      <c r="A605" s="104" t="s">
        <v>40</v>
      </c>
      <c r="B605" s="106" t="s">
        <v>793</v>
      </c>
      <c r="C605" s="101"/>
    </row>
    <row r="606" spans="1:3" hidden="1">
      <c r="A606" s="104" t="s">
        <v>40</v>
      </c>
      <c r="B606" s="106" t="s">
        <v>794</v>
      </c>
      <c r="C606" s="101"/>
    </row>
    <row r="607" spans="1:3" hidden="1">
      <c r="A607" s="104" t="s">
        <v>40</v>
      </c>
      <c r="B607" s="106" t="s">
        <v>795</v>
      </c>
      <c r="C607" s="101"/>
    </row>
    <row r="608" spans="1:3" hidden="1">
      <c r="A608" s="104" t="s">
        <v>40</v>
      </c>
      <c r="B608" s="106" t="s">
        <v>796</v>
      </c>
      <c r="C608" s="101"/>
    </row>
    <row r="609" spans="1:3" hidden="1">
      <c r="A609" s="104" t="s">
        <v>40</v>
      </c>
      <c r="B609" s="106" t="s">
        <v>797</v>
      </c>
      <c r="C609" s="101"/>
    </row>
    <row r="610" spans="1:3" hidden="1">
      <c r="A610" s="104" t="s">
        <v>40</v>
      </c>
      <c r="B610" s="106" t="s">
        <v>798</v>
      </c>
      <c r="C610" s="101">
        <v>100</v>
      </c>
    </row>
    <row r="611" spans="1:3" hidden="1">
      <c r="A611" s="104" t="s">
        <v>40</v>
      </c>
      <c r="B611" s="106" t="s">
        <v>799</v>
      </c>
      <c r="C611" s="101"/>
    </row>
    <row r="612" spans="1:3" hidden="1">
      <c r="A612" s="104" t="s">
        <v>40</v>
      </c>
      <c r="B612" s="106" t="s">
        <v>800</v>
      </c>
      <c r="C612" s="101"/>
    </row>
    <row r="613" spans="1:3" hidden="1">
      <c r="A613" s="104" t="s">
        <v>40</v>
      </c>
      <c r="B613" s="106" t="s">
        <v>801</v>
      </c>
      <c r="C613" s="101"/>
    </row>
    <row r="614" spans="1:3" hidden="1">
      <c r="A614" s="104" t="s">
        <v>40</v>
      </c>
      <c r="B614" s="106" t="s">
        <v>802</v>
      </c>
      <c r="C614" s="101"/>
    </row>
    <row r="615" spans="1:3" hidden="1">
      <c r="A615" s="104" t="s">
        <v>40</v>
      </c>
      <c r="B615" s="106" t="s">
        <v>803</v>
      </c>
      <c r="C615" s="101"/>
    </row>
    <row r="616" spans="1:3" hidden="1">
      <c r="A616" s="104" t="s">
        <v>40</v>
      </c>
      <c r="B616" s="106" t="s">
        <v>804</v>
      </c>
      <c r="C616" s="101"/>
    </row>
    <row r="617" spans="1:3" hidden="1">
      <c r="A617" s="104" t="s">
        <v>40</v>
      </c>
      <c r="B617" s="106" t="s">
        <v>805</v>
      </c>
      <c r="C617" s="101"/>
    </row>
    <row r="618" spans="1:3" hidden="1">
      <c r="A618" s="104" t="s">
        <v>40</v>
      </c>
      <c r="B618" s="106" t="s">
        <v>806</v>
      </c>
      <c r="C618" s="101"/>
    </row>
    <row r="619" spans="1:3" hidden="1">
      <c r="A619" s="104" t="s">
        <v>40</v>
      </c>
      <c r="B619" s="106" t="s">
        <v>807</v>
      </c>
      <c r="C619" s="101"/>
    </row>
    <row r="620" spans="1:3" hidden="1">
      <c r="A620" s="104" t="s">
        <v>40</v>
      </c>
      <c r="B620" s="106" t="s">
        <v>808</v>
      </c>
      <c r="C620" s="101">
        <v>100</v>
      </c>
    </row>
    <row r="621" spans="1:3" hidden="1">
      <c r="A621" s="104" t="s">
        <v>40</v>
      </c>
      <c r="B621" s="106" t="s">
        <v>809</v>
      </c>
      <c r="C621" s="101"/>
    </row>
    <row r="622" spans="1:3" hidden="1">
      <c r="A622" s="104" t="s">
        <v>40</v>
      </c>
      <c r="B622" s="106" t="s">
        <v>810</v>
      </c>
      <c r="C622" s="101"/>
    </row>
    <row r="623" spans="1:3" hidden="1">
      <c r="A623" s="104" t="s">
        <v>40</v>
      </c>
      <c r="B623" s="106" t="s">
        <v>811</v>
      </c>
      <c r="C623" s="101"/>
    </row>
    <row r="624" spans="1:3" hidden="1">
      <c r="A624" s="104" t="s">
        <v>40</v>
      </c>
      <c r="B624" s="106" t="s">
        <v>812</v>
      </c>
      <c r="C624" s="101"/>
    </row>
    <row r="625" spans="1:3" hidden="1">
      <c r="A625" s="104" t="s">
        <v>40</v>
      </c>
      <c r="B625" s="106" t="s">
        <v>813</v>
      </c>
      <c r="C625" s="101"/>
    </row>
    <row r="626" spans="1:3" hidden="1">
      <c r="A626" s="104" t="s">
        <v>40</v>
      </c>
      <c r="B626" s="106" t="s">
        <v>814</v>
      </c>
      <c r="C626" s="101"/>
    </row>
    <row r="627" spans="1:3" hidden="1">
      <c r="A627" s="104" t="s">
        <v>40</v>
      </c>
      <c r="B627" s="106" t="s">
        <v>815</v>
      </c>
      <c r="C627" s="101"/>
    </row>
    <row r="628" spans="1:3" hidden="1">
      <c r="A628" s="104" t="s">
        <v>40</v>
      </c>
      <c r="B628" s="106" t="s">
        <v>816</v>
      </c>
      <c r="C628" s="101"/>
    </row>
    <row r="629" spans="1:3" hidden="1">
      <c r="A629" s="104" t="s">
        <v>40</v>
      </c>
      <c r="B629" s="106" t="s">
        <v>817</v>
      </c>
      <c r="C629" s="101"/>
    </row>
    <row r="630" spans="1:3" hidden="1">
      <c r="A630" s="104" t="s">
        <v>40</v>
      </c>
      <c r="B630" s="106" t="s">
        <v>818</v>
      </c>
      <c r="C630" s="101"/>
    </row>
    <row r="631" spans="1:3" hidden="1">
      <c r="A631" s="104" t="s">
        <v>40</v>
      </c>
      <c r="B631" s="106" t="s">
        <v>819</v>
      </c>
      <c r="C631" s="101"/>
    </row>
    <row r="632" spans="1:3" hidden="1">
      <c r="A632" s="104" t="s">
        <v>40</v>
      </c>
      <c r="B632" s="106" t="s">
        <v>820</v>
      </c>
      <c r="C632" s="101"/>
    </row>
    <row r="633" spans="1:3" hidden="1">
      <c r="A633" s="104" t="s">
        <v>40</v>
      </c>
      <c r="B633" s="106" t="s">
        <v>821</v>
      </c>
      <c r="C633" s="101"/>
    </row>
    <row r="634" spans="1:3" hidden="1">
      <c r="A634" s="104" t="s">
        <v>40</v>
      </c>
      <c r="B634" s="106" t="s">
        <v>822</v>
      </c>
      <c r="C634" s="101"/>
    </row>
    <row r="635" spans="1:3" hidden="1">
      <c r="A635" s="104" t="s">
        <v>40</v>
      </c>
      <c r="B635" s="106" t="s">
        <v>823</v>
      </c>
      <c r="C635" s="101"/>
    </row>
    <row r="636" spans="1:3" hidden="1">
      <c r="A636" s="104" t="s">
        <v>40</v>
      </c>
      <c r="B636" s="106" t="s">
        <v>824</v>
      </c>
      <c r="C636" s="101"/>
    </row>
    <row r="637" spans="1:3" hidden="1">
      <c r="A637" s="104" t="s">
        <v>40</v>
      </c>
      <c r="B637" s="106" t="s">
        <v>825</v>
      </c>
      <c r="C637" s="101"/>
    </row>
    <row r="638" spans="1:3" hidden="1">
      <c r="A638" s="104" t="s">
        <v>40</v>
      </c>
      <c r="B638" s="106" t="s">
        <v>826</v>
      </c>
      <c r="C638" s="101"/>
    </row>
    <row r="639" spans="1:3" hidden="1">
      <c r="A639" s="104" t="s">
        <v>40</v>
      </c>
      <c r="B639" s="106" t="s">
        <v>827</v>
      </c>
      <c r="C639" s="101"/>
    </row>
    <row r="640" spans="1:3" hidden="1">
      <c r="A640" s="104" t="s">
        <v>40</v>
      </c>
      <c r="B640" s="106" t="s">
        <v>828</v>
      </c>
      <c r="C640" s="101"/>
    </row>
    <row r="641" spans="1:3" hidden="1">
      <c r="A641" s="104" t="s">
        <v>40</v>
      </c>
      <c r="B641" s="106" t="s">
        <v>829</v>
      </c>
      <c r="C641" s="101"/>
    </row>
    <row r="642" spans="1:3" hidden="1">
      <c r="A642" s="104" t="s">
        <v>40</v>
      </c>
      <c r="B642" s="106" t="s">
        <v>830</v>
      </c>
      <c r="C642" s="101"/>
    </row>
    <row r="643" spans="1:3" hidden="1">
      <c r="A643" s="104" t="s">
        <v>90</v>
      </c>
      <c r="B643" s="106" t="s">
        <v>831</v>
      </c>
      <c r="C643" s="101"/>
    </row>
    <row r="644" spans="1:3" hidden="1">
      <c r="A644" s="104" t="s">
        <v>90</v>
      </c>
      <c r="B644" s="106" t="s">
        <v>832</v>
      </c>
      <c r="C644" s="101"/>
    </row>
    <row r="645" spans="1:3" hidden="1">
      <c r="A645" s="104" t="s">
        <v>90</v>
      </c>
      <c r="B645" s="106" t="s">
        <v>833</v>
      </c>
      <c r="C645" s="101"/>
    </row>
    <row r="646" spans="1:3" hidden="1">
      <c r="A646" s="104" t="s">
        <v>90</v>
      </c>
      <c r="B646" s="106" t="s">
        <v>834</v>
      </c>
      <c r="C646" s="101"/>
    </row>
    <row r="647" spans="1:3" hidden="1">
      <c r="A647" s="104" t="s">
        <v>90</v>
      </c>
      <c r="B647" s="106" t="s">
        <v>835</v>
      </c>
      <c r="C647" s="101"/>
    </row>
    <row r="648" spans="1:3" hidden="1">
      <c r="A648" s="104" t="s">
        <v>266</v>
      </c>
      <c r="B648" s="106" t="s">
        <v>836</v>
      </c>
      <c r="C648" s="101"/>
    </row>
    <row r="649" spans="1:3" hidden="1">
      <c r="A649" s="104" t="s">
        <v>266</v>
      </c>
      <c r="B649" s="106" t="s">
        <v>837</v>
      </c>
      <c r="C649" s="101"/>
    </row>
    <row r="650" spans="1:3" hidden="1">
      <c r="A650" s="104" t="s">
        <v>266</v>
      </c>
      <c r="B650" s="106" t="s">
        <v>838</v>
      </c>
      <c r="C650" s="101"/>
    </row>
    <row r="651" spans="1:3" hidden="1">
      <c r="A651" s="104" t="s">
        <v>35</v>
      </c>
      <c r="B651" s="106" t="s">
        <v>839</v>
      </c>
      <c r="C651" s="101">
        <v>100</v>
      </c>
    </row>
    <row r="652" spans="1:3" hidden="1">
      <c r="A652" s="104" t="s">
        <v>35</v>
      </c>
      <c r="B652" s="106" t="s">
        <v>840</v>
      </c>
      <c r="C652" s="101">
        <v>100</v>
      </c>
    </row>
    <row r="653" spans="1:3" hidden="1">
      <c r="A653" s="104" t="s">
        <v>658</v>
      </c>
      <c r="B653" s="106" t="s">
        <v>841</v>
      </c>
      <c r="C653" s="101">
        <v>100</v>
      </c>
    </row>
    <row r="654" spans="1:3" hidden="1">
      <c r="A654" s="104" t="s">
        <v>90</v>
      </c>
      <c r="B654" s="106" t="s">
        <v>842</v>
      </c>
      <c r="C654" s="101"/>
    </row>
    <row r="655" spans="1:3" hidden="1">
      <c r="A655" s="104" t="s">
        <v>658</v>
      </c>
      <c r="B655" s="106" t="s">
        <v>843</v>
      </c>
      <c r="C655" s="101">
        <v>100</v>
      </c>
    </row>
    <row r="656" spans="1:3" hidden="1">
      <c r="A656" s="104" t="s">
        <v>35</v>
      </c>
      <c r="B656" s="106" t="s">
        <v>844</v>
      </c>
      <c r="C656" s="101"/>
    </row>
    <row r="657" spans="1:3" hidden="1">
      <c r="A657" s="104" t="s">
        <v>39</v>
      </c>
      <c r="B657" s="106" t="s">
        <v>845</v>
      </c>
      <c r="C657" s="101"/>
    </row>
    <row r="658" spans="1:3" hidden="1">
      <c r="A658" s="104" t="s">
        <v>39</v>
      </c>
      <c r="B658" s="106" t="s">
        <v>846</v>
      </c>
      <c r="C658" s="101"/>
    </row>
    <row r="659" spans="1:3" hidden="1">
      <c r="A659" s="104" t="s">
        <v>39</v>
      </c>
      <c r="B659" s="106" t="s">
        <v>847</v>
      </c>
      <c r="C659" s="101"/>
    </row>
    <row r="660" spans="1:3" hidden="1">
      <c r="A660" s="104" t="s">
        <v>39</v>
      </c>
      <c r="B660" s="106" t="s">
        <v>848</v>
      </c>
      <c r="C660" s="101"/>
    </row>
    <row r="661" spans="1:3" hidden="1">
      <c r="A661" s="104" t="s">
        <v>90</v>
      </c>
      <c r="B661" s="106" t="s">
        <v>849</v>
      </c>
      <c r="C661" s="101"/>
    </row>
    <row r="662" spans="1:3" hidden="1">
      <c r="A662" s="104" t="s">
        <v>90</v>
      </c>
      <c r="B662" s="106" t="s">
        <v>850</v>
      </c>
      <c r="C662" s="101"/>
    </row>
    <row r="663" spans="1:3" hidden="1">
      <c r="A663" s="104" t="s">
        <v>90</v>
      </c>
      <c r="B663" s="106" t="s">
        <v>851</v>
      </c>
      <c r="C663" s="101"/>
    </row>
    <row r="664" spans="1:3" hidden="1">
      <c r="A664" s="104" t="s">
        <v>90</v>
      </c>
      <c r="B664" s="106" t="s">
        <v>852</v>
      </c>
      <c r="C664" s="101"/>
    </row>
    <row r="665" spans="1:3" hidden="1">
      <c r="A665" s="104" t="s">
        <v>90</v>
      </c>
      <c r="B665" s="106" t="s">
        <v>853</v>
      </c>
      <c r="C665" s="101"/>
    </row>
    <row r="666" spans="1:3" hidden="1">
      <c r="A666" s="104" t="s">
        <v>90</v>
      </c>
      <c r="B666" s="106" t="s">
        <v>854</v>
      </c>
      <c r="C666" s="101"/>
    </row>
    <row r="667" spans="1:3" hidden="1">
      <c r="A667" s="104" t="s">
        <v>41</v>
      </c>
      <c r="B667" s="106" t="s">
        <v>855</v>
      </c>
      <c r="C667" s="101"/>
    </row>
    <row r="668" spans="1:3" hidden="1">
      <c r="A668" s="104" t="s">
        <v>35</v>
      </c>
      <c r="B668" s="106" t="s">
        <v>856</v>
      </c>
      <c r="C668" s="101"/>
    </row>
    <row r="669" spans="1:3" hidden="1">
      <c r="A669" s="104" t="s">
        <v>35</v>
      </c>
      <c r="B669" s="106" t="s">
        <v>857</v>
      </c>
      <c r="C669" s="101"/>
    </row>
    <row r="670" spans="1:3" hidden="1">
      <c r="A670" s="104" t="s">
        <v>41</v>
      </c>
      <c r="B670" s="106" t="s">
        <v>858</v>
      </c>
      <c r="C670" s="101"/>
    </row>
    <row r="671" spans="1:3" hidden="1">
      <c r="A671" s="104" t="s">
        <v>41</v>
      </c>
      <c r="B671" s="106" t="s">
        <v>859</v>
      </c>
      <c r="C671" s="101"/>
    </row>
    <row r="672" spans="1:3" hidden="1">
      <c r="A672" s="104" t="s">
        <v>91</v>
      </c>
      <c r="B672" s="106" t="s">
        <v>860</v>
      </c>
      <c r="C672" s="101"/>
    </row>
    <row r="673" spans="1:3" hidden="1">
      <c r="A673" s="104" t="s">
        <v>98</v>
      </c>
      <c r="B673" s="106" t="s">
        <v>861</v>
      </c>
      <c r="C673" s="101"/>
    </row>
  </sheetData>
  <autoFilter ref="A5:H673">
    <filterColumn colId="0">
      <filters>
        <filter val="נהריה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rightToLeft="1" workbookViewId="0">
      <selection activeCell="D11" sqref="D11"/>
    </sheetView>
  </sheetViews>
  <sheetFormatPr defaultRowHeight="12.75"/>
  <sheetData>
    <row r="1" spans="1:2">
      <c r="A1" s="67" t="s">
        <v>922</v>
      </c>
    </row>
    <row r="3" spans="1:2">
      <c r="A3" s="203" t="s">
        <v>923</v>
      </c>
      <c r="B3" s="203" t="s">
        <v>924</v>
      </c>
    </row>
    <row r="4" spans="1:2">
      <c r="A4" s="82"/>
      <c r="B4" s="82"/>
    </row>
    <row r="5" spans="1:2">
      <c r="A5" s="82"/>
      <c r="B5" s="82"/>
    </row>
    <row r="6" spans="1:2">
      <c r="A6" s="82"/>
      <c r="B6" s="82"/>
    </row>
    <row r="7" spans="1:2">
      <c r="A7" s="82"/>
      <c r="B7" s="82"/>
    </row>
    <row r="8" spans="1:2">
      <c r="A8" s="82"/>
      <c r="B8" s="82"/>
    </row>
    <row r="9" spans="1:2">
      <c r="A9" s="82"/>
      <c r="B9" s="82"/>
    </row>
    <row r="10" spans="1:2">
      <c r="A10" s="82"/>
      <c r="B10" s="82"/>
    </row>
    <row r="11" spans="1:2">
      <c r="A11" s="82"/>
      <c r="B11" s="82"/>
    </row>
    <row r="12" spans="1:2">
      <c r="A12" s="82"/>
      <c r="B12" s="82"/>
    </row>
    <row r="13" spans="1:2">
      <c r="A13" s="82"/>
      <c r="B13" s="82"/>
    </row>
    <row r="14" spans="1:2">
      <c r="A14" s="82"/>
      <c r="B14" s="82"/>
    </row>
    <row r="15" spans="1:2">
      <c r="A15" s="82"/>
      <c r="B15" s="82"/>
    </row>
    <row r="16" spans="1:2">
      <c r="A16" s="82"/>
      <c r="B16" s="82"/>
    </row>
    <row r="17" spans="1:2">
      <c r="A17" s="82"/>
      <c r="B17" s="82"/>
    </row>
    <row r="18" spans="1:2">
      <c r="A18" s="82"/>
      <c r="B18" s="82"/>
    </row>
    <row r="19" spans="1:2">
      <c r="A19" s="82"/>
      <c r="B19" s="82"/>
    </row>
    <row r="20" spans="1:2">
      <c r="A20" s="82"/>
      <c r="B20" s="82"/>
    </row>
    <row r="21" spans="1:2">
      <c r="A21" s="82"/>
      <c r="B21" s="82"/>
    </row>
    <row r="22" spans="1:2">
      <c r="A22" s="82"/>
      <c r="B22" s="82"/>
    </row>
    <row r="23" spans="1:2">
      <c r="A23" s="82"/>
      <c r="B23" s="82"/>
    </row>
    <row r="24" spans="1:2">
      <c r="A24" s="82"/>
      <c r="B24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rightToLeft="1" tabSelected="1" view="pageBreakPreview" zoomScale="77" zoomScaleNormal="100" zoomScaleSheetLayoutView="77" workbookViewId="0">
      <selection activeCell="N87" sqref="N87"/>
    </sheetView>
  </sheetViews>
  <sheetFormatPr defaultColWidth="8.85546875" defaultRowHeight="12.75"/>
  <cols>
    <col min="1" max="2" width="16.5703125" style="179" customWidth="1"/>
    <col min="3" max="3" width="2.5703125" style="179" customWidth="1"/>
    <col min="4" max="4" width="17.85546875" style="179" customWidth="1"/>
    <col min="5" max="5" width="16.5703125" style="179" customWidth="1"/>
    <col min="6" max="6" width="2.5703125" style="179" customWidth="1"/>
    <col min="7" max="8" width="16.5703125" style="179" customWidth="1"/>
    <col min="9" max="9" width="2.42578125" style="179" customWidth="1"/>
    <col min="10" max="11" width="16.5703125" style="179" customWidth="1"/>
    <col min="12" max="12" width="2.42578125" style="179" customWidth="1"/>
    <col min="13" max="14" width="16.5703125" style="179" customWidth="1"/>
    <col min="15" max="15" width="2.140625" style="179" customWidth="1"/>
    <col min="16" max="16384" width="8.85546875" style="179"/>
  </cols>
  <sheetData>
    <row r="1" spans="1:14" ht="18.75">
      <c r="A1" s="245">
        <f>'טופס דיווח תחרות מחשב  '!$E$5</f>
        <v>0</v>
      </c>
      <c r="B1" s="245"/>
      <c r="C1" s="245"/>
      <c r="D1" s="245"/>
      <c r="E1" s="245"/>
      <c r="F1" s="245"/>
      <c r="G1" s="245"/>
      <c r="H1" s="205">
        <f>'טופס דיווח תחרות מחשב  '!$K$7</f>
        <v>0</v>
      </c>
      <c r="I1" s="212"/>
      <c r="K1" s="212"/>
      <c r="L1" s="212"/>
      <c r="M1" s="212"/>
      <c r="N1" s="212"/>
    </row>
    <row r="2" spans="1:14" ht="18.75">
      <c r="A2" s="206" t="s">
        <v>120</v>
      </c>
      <c r="B2" s="206"/>
      <c r="C2" s="207"/>
      <c r="D2" s="206" t="s">
        <v>121</v>
      </c>
      <c r="E2" s="206"/>
      <c r="F2" s="207"/>
      <c r="G2" s="206" t="s">
        <v>122</v>
      </c>
      <c r="H2" s="206"/>
      <c r="I2" s="207"/>
      <c r="J2" s="206" t="s">
        <v>123</v>
      </c>
      <c r="K2" s="206"/>
      <c r="L2" s="207"/>
      <c r="M2" s="206" t="s">
        <v>124</v>
      </c>
      <c r="N2" s="206"/>
    </row>
    <row r="3" spans="1:14" ht="15.75">
      <c r="A3" s="208" t="s">
        <v>119</v>
      </c>
      <c r="B3" s="208" t="s">
        <v>2</v>
      </c>
      <c r="C3" s="209"/>
      <c r="D3" s="208" t="s">
        <v>119</v>
      </c>
      <c r="E3" s="208" t="s">
        <v>2</v>
      </c>
      <c r="F3" s="209"/>
      <c r="G3" s="208" t="s">
        <v>119</v>
      </c>
      <c r="H3" s="208" t="s">
        <v>2</v>
      </c>
      <c r="I3" s="209"/>
      <c r="J3" s="208" t="s">
        <v>119</v>
      </c>
      <c r="K3" s="208" t="s">
        <v>2</v>
      </c>
      <c r="L3" s="209"/>
      <c r="M3" s="208" t="s">
        <v>119</v>
      </c>
      <c r="N3" s="208" t="s">
        <v>2</v>
      </c>
    </row>
    <row r="4" spans="1:14" ht="15" customHeight="1">
      <c r="A4" s="199"/>
      <c r="B4" s="208"/>
      <c r="C4" s="209"/>
      <c r="D4" s="199"/>
      <c r="E4" s="208"/>
      <c r="F4" s="209"/>
      <c r="G4" s="199"/>
      <c r="H4" s="208"/>
      <c r="I4" s="209"/>
      <c r="J4" s="199"/>
      <c r="K4" s="208"/>
      <c r="L4" s="209"/>
      <c r="M4" s="199"/>
      <c r="N4" s="208"/>
    </row>
    <row r="5" spans="1:14" ht="15" customHeight="1">
      <c r="A5" s="199"/>
      <c r="B5" s="208"/>
      <c r="C5" s="209"/>
      <c r="D5" s="199"/>
      <c r="E5" s="208"/>
      <c r="F5" s="209"/>
      <c r="G5" s="199"/>
      <c r="H5" s="208"/>
      <c r="I5" s="209"/>
      <c r="J5" s="199"/>
      <c r="K5" s="208"/>
      <c r="L5" s="209"/>
      <c r="M5" s="199"/>
      <c r="N5" s="208"/>
    </row>
    <row r="6" spans="1:14" ht="15" customHeight="1">
      <c r="A6" s="200"/>
      <c r="B6" s="208"/>
      <c r="C6" s="209"/>
      <c r="D6" s="200"/>
      <c r="E6" s="208"/>
      <c r="F6" s="209"/>
      <c r="G6" s="200"/>
      <c r="H6" s="208"/>
      <c r="I6" s="209"/>
      <c r="J6" s="200"/>
      <c r="K6" s="208"/>
      <c r="L6" s="209"/>
      <c r="M6" s="200"/>
      <c r="N6" s="208"/>
    </row>
    <row r="7" spans="1:14" ht="15" customHeight="1">
      <c r="A7" s="199"/>
      <c r="B7" s="208"/>
      <c r="C7" s="208"/>
      <c r="D7" s="199"/>
      <c r="E7" s="208"/>
      <c r="F7" s="208"/>
      <c r="G7" s="199"/>
      <c r="H7" s="208"/>
      <c r="I7" s="208"/>
      <c r="J7" s="199"/>
      <c r="K7" s="208"/>
      <c r="L7" s="208"/>
      <c r="M7" s="199"/>
      <c r="N7" s="208"/>
    </row>
    <row r="8" spans="1:14" s="204" customFormat="1" ht="15" customHeight="1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</row>
    <row r="9" spans="1:14" ht="15" customHeight="1">
      <c r="A9" s="206" t="s">
        <v>125</v>
      </c>
      <c r="B9" s="206"/>
      <c r="C9" s="207"/>
      <c r="D9" s="206" t="s">
        <v>126</v>
      </c>
      <c r="E9" s="206"/>
      <c r="F9" s="207"/>
      <c r="G9" s="206" t="s">
        <v>127</v>
      </c>
      <c r="H9" s="206"/>
      <c r="I9" s="207"/>
      <c r="J9" s="206" t="s">
        <v>128</v>
      </c>
      <c r="K9" s="206"/>
      <c r="L9" s="207"/>
      <c r="M9" s="206" t="s">
        <v>129</v>
      </c>
      <c r="N9" s="206"/>
    </row>
    <row r="10" spans="1:14" ht="15" customHeight="1">
      <c r="A10" s="208" t="s">
        <v>119</v>
      </c>
      <c r="B10" s="208" t="s">
        <v>2</v>
      </c>
      <c r="C10" s="209"/>
      <c r="D10" s="208" t="s">
        <v>119</v>
      </c>
      <c r="E10" s="208" t="s">
        <v>2</v>
      </c>
      <c r="F10" s="209"/>
      <c r="G10" s="208" t="s">
        <v>119</v>
      </c>
      <c r="H10" s="208" t="s">
        <v>2</v>
      </c>
      <c r="I10" s="209"/>
      <c r="J10" s="208" t="s">
        <v>119</v>
      </c>
      <c r="K10" s="208" t="s">
        <v>2</v>
      </c>
      <c r="L10" s="209"/>
      <c r="M10" s="208" t="s">
        <v>119</v>
      </c>
      <c r="N10" s="208" t="s">
        <v>2</v>
      </c>
    </row>
    <row r="11" spans="1:14" ht="15" customHeight="1">
      <c r="A11" s="199"/>
      <c r="B11" s="208"/>
      <c r="C11" s="209"/>
      <c r="D11" s="199"/>
      <c r="E11" s="208"/>
      <c r="F11" s="209"/>
      <c r="G11" s="199"/>
      <c r="H11" s="208"/>
      <c r="I11" s="209"/>
      <c r="J11" s="199"/>
      <c r="K11" s="208"/>
      <c r="L11" s="209"/>
      <c r="M11" s="199"/>
      <c r="N11" s="208"/>
    </row>
    <row r="12" spans="1:14" ht="15" customHeight="1">
      <c r="A12" s="199"/>
      <c r="B12" s="208"/>
      <c r="C12" s="209"/>
      <c r="D12" s="199"/>
      <c r="E12" s="208"/>
      <c r="F12" s="209"/>
      <c r="G12" s="199"/>
      <c r="H12" s="208"/>
      <c r="I12" s="209"/>
      <c r="J12" s="199"/>
      <c r="K12" s="208"/>
      <c r="L12" s="209"/>
      <c r="M12" s="199"/>
      <c r="N12" s="208"/>
    </row>
    <row r="13" spans="1:14" ht="15" customHeight="1">
      <c r="A13" s="200"/>
      <c r="B13" s="208"/>
      <c r="C13" s="209"/>
      <c r="D13" s="200"/>
      <c r="E13" s="208"/>
      <c r="F13" s="209"/>
      <c r="G13" s="200"/>
      <c r="H13" s="208"/>
      <c r="I13" s="209"/>
      <c r="J13" s="200"/>
      <c r="K13" s="208"/>
      <c r="L13" s="209"/>
      <c r="M13" s="200"/>
      <c r="N13" s="208"/>
    </row>
    <row r="14" spans="1:14" ht="15" customHeight="1">
      <c r="A14" s="199"/>
      <c r="B14" s="208"/>
      <c r="C14" s="208"/>
      <c r="D14" s="199"/>
      <c r="E14" s="208"/>
      <c r="F14" s="208"/>
      <c r="G14" s="199"/>
      <c r="H14" s="208"/>
      <c r="I14" s="208"/>
      <c r="J14" s="199"/>
      <c r="K14" s="208"/>
      <c r="L14" s="208"/>
      <c r="M14" s="199"/>
      <c r="N14" s="208"/>
    </row>
    <row r="15" spans="1:14" ht="15" customHeight="1">
      <c r="A15" s="207"/>
      <c r="B15" s="210"/>
      <c r="C15" s="207"/>
      <c r="D15" s="213"/>
      <c r="E15" s="210"/>
      <c r="F15" s="207"/>
      <c r="G15" s="207"/>
      <c r="H15" s="210"/>
      <c r="I15" s="207"/>
      <c r="J15" s="207"/>
      <c r="K15" s="210"/>
      <c r="L15" s="207"/>
      <c r="M15" s="207"/>
      <c r="N15" s="210"/>
    </row>
    <row r="16" spans="1:14" ht="15" customHeight="1">
      <c r="A16" s="206" t="s">
        <v>130</v>
      </c>
      <c r="B16" s="206"/>
      <c r="C16" s="207"/>
      <c r="D16" s="206" t="s">
        <v>131</v>
      </c>
      <c r="E16" s="206"/>
      <c r="F16" s="207"/>
      <c r="G16" s="206" t="s">
        <v>132</v>
      </c>
      <c r="H16" s="206"/>
      <c r="I16" s="207"/>
      <c r="J16" s="206" t="s">
        <v>133</v>
      </c>
      <c r="K16" s="206"/>
      <c r="L16" s="207"/>
      <c r="M16" s="206" t="s">
        <v>134</v>
      </c>
      <c r="N16" s="206"/>
    </row>
    <row r="17" spans="1:14" ht="15" customHeight="1">
      <c r="A17" s="208" t="s">
        <v>119</v>
      </c>
      <c r="B17" s="208" t="s">
        <v>2</v>
      </c>
      <c r="C17" s="209"/>
      <c r="D17" s="208" t="s">
        <v>119</v>
      </c>
      <c r="E17" s="208" t="s">
        <v>2</v>
      </c>
      <c r="F17" s="209"/>
      <c r="G17" s="208" t="s">
        <v>119</v>
      </c>
      <c r="H17" s="208" t="s">
        <v>2</v>
      </c>
      <c r="I17" s="209"/>
      <c r="J17" s="208" t="s">
        <v>119</v>
      </c>
      <c r="K17" s="208" t="s">
        <v>2</v>
      </c>
      <c r="L17" s="209"/>
      <c r="M17" s="208" t="s">
        <v>119</v>
      </c>
      <c r="N17" s="208" t="s">
        <v>2</v>
      </c>
    </row>
    <row r="18" spans="1:14" ht="15" customHeight="1">
      <c r="A18" s="199"/>
      <c r="B18" s="208"/>
      <c r="C18" s="209"/>
      <c r="D18" s="199"/>
      <c r="E18" s="208"/>
      <c r="F18" s="209"/>
      <c r="G18" s="199"/>
      <c r="H18" s="208"/>
      <c r="I18" s="209"/>
      <c r="J18" s="199"/>
      <c r="K18" s="208"/>
      <c r="L18" s="209"/>
      <c r="M18" s="199"/>
      <c r="N18" s="208"/>
    </row>
    <row r="19" spans="1:14" ht="15" customHeight="1">
      <c r="A19" s="199"/>
      <c r="B19" s="208"/>
      <c r="C19" s="209"/>
      <c r="D19" s="199"/>
      <c r="E19" s="208"/>
      <c r="F19" s="209"/>
      <c r="G19" s="199"/>
      <c r="H19" s="208"/>
      <c r="I19" s="209"/>
      <c r="J19" s="199"/>
      <c r="K19" s="208"/>
      <c r="L19" s="209"/>
      <c r="M19" s="199"/>
      <c r="N19" s="208"/>
    </row>
    <row r="20" spans="1:14" ht="15" customHeight="1">
      <c r="A20" s="200"/>
      <c r="B20" s="208"/>
      <c r="C20" s="209"/>
      <c r="D20" s="200"/>
      <c r="E20" s="208"/>
      <c r="F20" s="209"/>
      <c r="G20" s="200"/>
      <c r="H20" s="208"/>
      <c r="I20" s="209"/>
      <c r="J20" s="200"/>
      <c r="K20" s="208"/>
      <c r="L20" s="209"/>
      <c r="M20" s="200"/>
      <c r="N20" s="208"/>
    </row>
    <row r="21" spans="1:14" ht="15" customHeight="1">
      <c r="A21" s="199"/>
      <c r="B21" s="208"/>
      <c r="C21" s="208"/>
      <c r="D21" s="199"/>
      <c r="E21" s="208"/>
      <c r="F21" s="208"/>
      <c r="G21" s="199"/>
      <c r="H21" s="208"/>
      <c r="I21" s="208"/>
      <c r="J21" s="199"/>
      <c r="K21" s="208"/>
      <c r="L21" s="208"/>
      <c r="M21" s="199"/>
      <c r="N21" s="208"/>
    </row>
    <row r="22" spans="1:14" ht="15" customHeight="1">
      <c r="A22" s="207"/>
      <c r="B22" s="210"/>
      <c r="C22" s="207"/>
      <c r="D22" s="213"/>
      <c r="E22" s="210"/>
      <c r="F22" s="207"/>
      <c r="G22" s="207"/>
      <c r="H22" s="210"/>
      <c r="I22" s="207"/>
      <c r="J22" s="207"/>
      <c r="K22" s="210"/>
      <c r="L22" s="207"/>
      <c r="M22" s="213"/>
      <c r="N22" s="210"/>
    </row>
    <row r="23" spans="1:14" ht="15" customHeight="1">
      <c r="A23" s="206" t="s">
        <v>135</v>
      </c>
      <c r="B23" s="206"/>
      <c r="C23" s="207"/>
      <c r="D23" s="206" t="s">
        <v>136</v>
      </c>
      <c r="E23" s="206"/>
      <c r="F23" s="207"/>
      <c r="G23" s="206" t="s">
        <v>137</v>
      </c>
      <c r="H23" s="206"/>
      <c r="I23" s="207"/>
      <c r="J23" s="206" t="s">
        <v>138</v>
      </c>
      <c r="K23" s="206"/>
      <c r="L23" s="207"/>
      <c r="M23" s="206" t="s">
        <v>139</v>
      </c>
      <c r="N23" s="206"/>
    </row>
    <row r="24" spans="1:14" ht="15" customHeight="1">
      <c r="A24" s="208" t="s">
        <v>119</v>
      </c>
      <c r="B24" s="208" t="s">
        <v>2</v>
      </c>
      <c r="C24" s="209"/>
      <c r="D24" s="208" t="s">
        <v>119</v>
      </c>
      <c r="E24" s="208" t="s">
        <v>2</v>
      </c>
      <c r="F24" s="209"/>
      <c r="G24" s="208" t="s">
        <v>119</v>
      </c>
      <c r="H24" s="208" t="s">
        <v>2</v>
      </c>
      <c r="I24" s="209"/>
      <c r="J24" s="208" t="s">
        <v>119</v>
      </c>
      <c r="K24" s="208" t="s">
        <v>2</v>
      </c>
      <c r="L24" s="209"/>
      <c r="M24" s="208" t="s">
        <v>119</v>
      </c>
      <c r="N24" s="208" t="s">
        <v>2</v>
      </c>
    </row>
    <row r="25" spans="1:14" ht="15" customHeight="1">
      <c r="A25" s="199"/>
      <c r="B25" s="208"/>
      <c r="C25" s="209"/>
      <c r="D25" s="199"/>
      <c r="E25" s="208"/>
      <c r="F25" s="209"/>
      <c r="G25" s="199"/>
      <c r="H25" s="208"/>
      <c r="I25" s="209"/>
      <c r="J25" s="199"/>
      <c r="K25" s="208"/>
      <c r="L25" s="209"/>
      <c r="M25" s="199"/>
      <c r="N25" s="208"/>
    </row>
    <row r="26" spans="1:14" ht="15" customHeight="1">
      <c r="A26" s="199"/>
      <c r="B26" s="208"/>
      <c r="C26" s="209"/>
      <c r="D26" s="199"/>
      <c r="E26" s="208"/>
      <c r="F26" s="209"/>
      <c r="G26" s="199"/>
      <c r="H26" s="208"/>
      <c r="I26" s="209"/>
      <c r="J26" s="199"/>
      <c r="K26" s="208"/>
      <c r="L26" s="209"/>
      <c r="M26" s="199"/>
      <c r="N26" s="208"/>
    </row>
    <row r="27" spans="1:14" ht="15" customHeight="1">
      <c r="A27" s="200"/>
      <c r="B27" s="208"/>
      <c r="C27" s="209"/>
      <c r="D27" s="200"/>
      <c r="E27" s="208"/>
      <c r="F27" s="209"/>
      <c r="G27" s="200"/>
      <c r="H27" s="208"/>
      <c r="I27" s="209"/>
      <c r="J27" s="200"/>
      <c r="K27" s="208"/>
      <c r="L27" s="209"/>
      <c r="M27" s="200"/>
      <c r="N27" s="208"/>
    </row>
    <row r="28" spans="1:14" ht="15" customHeight="1">
      <c r="A28" s="199"/>
      <c r="B28" s="208"/>
      <c r="C28" s="208"/>
      <c r="D28" s="199"/>
      <c r="E28" s="208"/>
      <c r="F28" s="208"/>
      <c r="G28" s="199"/>
      <c r="H28" s="208"/>
      <c r="I28" s="208"/>
      <c r="J28" s="199"/>
      <c r="K28" s="208"/>
      <c r="L28" s="208"/>
      <c r="M28" s="199"/>
      <c r="N28" s="208"/>
    </row>
    <row r="29" spans="1:14" ht="15" customHeight="1">
      <c r="A29" s="207"/>
      <c r="B29" s="210"/>
      <c r="C29" s="207"/>
      <c r="D29" s="207"/>
      <c r="E29" s="210"/>
      <c r="F29" s="207"/>
      <c r="G29" s="207"/>
      <c r="H29" s="210"/>
      <c r="I29" s="207"/>
      <c r="J29" s="207"/>
      <c r="K29" s="210"/>
      <c r="L29" s="207"/>
      <c r="M29" s="207"/>
      <c r="N29" s="210"/>
    </row>
    <row r="30" spans="1:14" ht="15" customHeight="1">
      <c r="A30" s="206" t="s">
        <v>140</v>
      </c>
      <c r="B30" s="206"/>
      <c r="C30" s="207"/>
      <c r="D30" s="206" t="s">
        <v>141</v>
      </c>
      <c r="E30" s="206"/>
      <c r="F30" s="207"/>
      <c r="G30" s="206" t="s">
        <v>142</v>
      </c>
      <c r="H30" s="206"/>
      <c r="I30" s="207"/>
      <c r="J30" s="206" t="s">
        <v>143</v>
      </c>
      <c r="K30" s="206"/>
      <c r="L30" s="207"/>
      <c r="M30" s="206" t="s">
        <v>144</v>
      </c>
      <c r="N30" s="206"/>
    </row>
    <row r="31" spans="1:14" ht="15" customHeight="1">
      <c r="A31" s="208" t="s">
        <v>119</v>
      </c>
      <c r="B31" s="208" t="s">
        <v>2</v>
      </c>
      <c r="C31" s="209"/>
      <c r="D31" s="208" t="s">
        <v>119</v>
      </c>
      <c r="E31" s="208" t="s">
        <v>2</v>
      </c>
      <c r="F31" s="209"/>
      <c r="G31" s="208" t="s">
        <v>119</v>
      </c>
      <c r="H31" s="208" t="s">
        <v>2</v>
      </c>
      <c r="I31" s="209"/>
      <c r="J31" s="208" t="s">
        <v>119</v>
      </c>
      <c r="K31" s="208" t="s">
        <v>2</v>
      </c>
      <c r="L31" s="209"/>
      <c r="M31" s="208" t="s">
        <v>119</v>
      </c>
      <c r="N31" s="208" t="s">
        <v>2</v>
      </c>
    </row>
    <row r="32" spans="1:14" ht="15" customHeight="1">
      <c r="A32" s="199"/>
      <c r="B32" s="208"/>
      <c r="C32" s="209"/>
      <c r="D32" s="199"/>
      <c r="E32" s="208"/>
      <c r="F32" s="209"/>
      <c r="G32" s="199"/>
      <c r="H32" s="208"/>
      <c r="I32" s="209"/>
      <c r="J32" s="199"/>
      <c r="K32" s="208"/>
      <c r="L32" s="209"/>
      <c r="M32" s="199"/>
      <c r="N32" s="208"/>
    </row>
    <row r="33" spans="1:14" ht="15" customHeight="1">
      <c r="A33" s="199"/>
      <c r="B33" s="208"/>
      <c r="C33" s="209"/>
      <c r="D33" s="199"/>
      <c r="E33" s="208"/>
      <c r="F33" s="209"/>
      <c r="G33" s="199"/>
      <c r="H33" s="208"/>
      <c r="I33" s="209"/>
      <c r="J33" s="199"/>
      <c r="K33" s="208"/>
      <c r="L33" s="209"/>
      <c r="M33" s="199"/>
      <c r="N33" s="208"/>
    </row>
    <row r="34" spans="1:14" ht="15" customHeight="1">
      <c r="A34" s="200"/>
      <c r="B34" s="208"/>
      <c r="C34" s="209"/>
      <c r="D34" s="200"/>
      <c r="E34" s="208"/>
      <c r="F34" s="209"/>
      <c r="G34" s="200"/>
      <c r="H34" s="208"/>
      <c r="I34" s="209"/>
      <c r="J34" s="200"/>
      <c r="K34" s="208"/>
      <c r="L34" s="209"/>
      <c r="M34" s="200"/>
      <c r="N34" s="208"/>
    </row>
    <row r="35" spans="1:14" ht="15" customHeight="1">
      <c r="A35" s="199"/>
      <c r="B35" s="208"/>
      <c r="C35" s="208"/>
      <c r="D35" s="199"/>
      <c r="E35" s="208"/>
      <c r="F35" s="208"/>
      <c r="G35" s="199"/>
      <c r="H35" s="208"/>
      <c r="I35" s="208"/>
      <c r="J35" s="199"/>
      <c r="K35" s="208"/>
      <c r="L35" s="208"/>
      <c r="M35" s="199"/>
      <c r="N35" s="208"/>
    </row>
    <row r="36" spans="1:14" ht="15" customHeight="1">
      <c r="A36" s="207"/>
      <c r="B36" s="210"/>
      <c r="C36" s="207"/>
      <c r="D36" s="207"/>
      <c r="E36" s="210"/>
      <c r="F36" s="207"/>
      <c r="G36" s="207"/>
      <c r="H36" s="210"/>
      <c r="I36" s="207"/>
      <c r="J36" s="210"/>
      <c r="K36" s="210"/>
      <c r="L36" s="207"/>
      <c r="M36" s="207"/>
      <c r="N36" s="210"/>
    </row>
    <row r="37" spans="1:14" ht="15" customHeight="1">
      <c r="A37" s="206" t="s">
        <v>884</v>
      </c>
      <c r="B37" s="206"/>
      <c r="C37" s="207"/>
      <c r="D37" s="206" t="s">
        <v>885</v>
      </c>
      <c r="E37" s="206"/>
      <c r="F37" s="207"/>
      <c r="G37" s="206" t="s">
        <v>886</v>
      </c>
      <c r="H37" s="210"/>
      <c r="I37" s="207"/>
      <c r="J37" s="206" t="s">
        <v>887</v>
      </c>
      <c r="K37" s="206"/>
      <c r="L37" s="207"/>
      <c r="M37" s="206" t="s">
        <v>888</v>
      </c>
      <c r="N37" s="206"/>
    </row>
    <row r="38" spans="1:14" ht="15" customHeight="1">
      <c r="A38" s="208" t="s">
        <v>119</v>
      </c>
      <c r="B38" s="208" t="s">
        <v>2</v>
      </c>
      <c r="C38" s="209"/>
      <c r="D38" s="208" t="s">
        <v>119</v>
      </c>
      <c r="E38" s="208" t="s">
        <v>2</v>
      </c>
      <c r="F38" s="209"/>
      <c r="G38" s="208" t="s">
        <v>119</v>
      </c>
      <c r="H38" s="208" t="s">
        <v>2</v>
      </c>
      <c r="I38" s="209"/>
      <c r="J38" s="208" t="s">
        <v>119</v>
      </c>
      <c r="K38" s="208" t="s">
        <v>2</v>
      </c>
      <c r="L38" s="209"/>
      <c r="M38" s="208" t="s">
        <v>119</v>
      </c>
      <c r="N38" s="208" t="s">
        <v>2</v>
      </c>
    </row>
    <row r="39" spans="1:14" ht="15" customHeight="1">
      <c r="A39" s="199"/>
      <c r="B39" s="208"/>
      <c r="C39" s="209"/>
      <c r="D39" s="199"/>
      <c r="E39" s="208"/>
      <c r="F39" s="209"/>
      <c r="G39" s="199"/>
      <c r="H39" s="208"/>
      <c r="I39" s="209"/>
      <c r="J39" s="199"/>
      <c r="K39" s="208"/>
      <c r="L39" s="209"/>
      <c r="M39" s="199"/>
      <c r="N39" s="208"/>
    </row>
    <row r="40" spans="1:14" ht="15" customHeight="1">
      <c r="A40" s="199"/>
      <c r="B40" s="208"/>
      <c r="C40" s="209"/>
      <c r="D40" s="199"/>
      <c r="E40" s="208"/>
      <c r="F40" s="209"/>
      <c r="G40" s="199"/>
      <c r="H40" s="208"/>
      <c r="I40" s="209"/>
      <c r="J40" s="199"/>
      <c r="K40" s="208"/>
      <c r="L40" s="209"/>
      <c r="M40" s="199"/>
      <c r="N40" s="208"/>
    </row>
    <row r="41" spans="1:14" ht="15" customHeight="1">
      <c r="A41" s="200"/>
      <c r="B41" s="208"/>
      <c r="C41" s="209"/>
      <c r="D41" s="200"/>
      <c r="E41" s="208"/>
      <c r="F41" s="209"/>
      <c r="G41" s="200"/>
      <c r="H41" s="208"/>
      <c r="I41" s="209"/>
      <c r="J41" s="200"/>
      <c r="K41" s="208"/>
      <c r="L41" s="209"/>
      <c r="M41" s="200"/>
      <c r="N41" s="208"/>
    </row>
    <row r="42" spans="1:14" ht="15" customHeight="1">
      <c r="A42" s="199"/>
      <c r="B42" s="208"/>
      <c r="C42" s="208"/>
      <c r="D42" s="199"/>
      <c r="E42" s="208"/>
      <c r="F42" s="208"/>
      <c r="G42" s="199"/>
      <c r="H42" s="208"/>
      <c r="I42" s="208"/>
      <c r="J42" s="199"/>
      <c r="K42" s="208"/>
      <c r="L42" s="208"/>
      <c r="M42" s="199"/>
      <c r="N42" s="208"/>
    </row>
    <row r="43" spans="1:14" ht="15" customHeight="1">
      <c r="A43" s="211"/>
      <c r="B43" s="211"/>
      <c r="C43" s="211"/>
      <c r="D43" s="211"/>
      <c r="E43" s="211"/>
      <c r="F43" s="211"/>
      <c r="G43" s="211"/>
      <c r="I43" s="211"/>
      <c r="J43" s="211"/>
      <c r="K43" s="211"/>
      <c r="L43" s="211"/>
      <c r="M43" s="211"/>
      <c r="N43" s="210"/>
    </row>
    <row r="44" spans="1:14" ht="15" customHeight="1">
      <c r="A44" s="206" t="s">
        <v>889</v>
      </c>
      <c r="B44" s="206"/>
      <c r="C44" s="207"/>
      <c r="D44" s="206" t="s">
        <v>890</v>
      </c>
      <c r="E44" s="206"/>
      <c r="F44" s="207"/>
      <c r="G44" s="206" t="s">
        <v>891</v>
      </c>
      <c r="H44" s="206"/>
      <c r="I44" s="207"/>
      <c r="J44" s="206" t="s">
        <v>892</v>
      </c>
      <c r="K44" s="206"/>
      <c r="L44" s="207"/>
      <c r="M44" s="206" t="s">
        <v>893</v>
      </c>
      <c r="N44" s="206"/>
    </row>
    <row r="45" spans="1:14" ht="15" customHeight="1">
      <c r="A45" s="208" t="s">
        <v>119</v>
      </c>
      <c r="B45" s="208" t="s">
        <v>2</v>
      </c>
      <c r="C45" s="209"/>
      <c r="D45" s="208" t="s">
        <v>119</v>
      </c>
      <c r="E45" s="208" t="s">
        <v>2</v>
      </c>
      <c r="F45" s="209"/>
      <c r="G45" s="208" t="s">
        <v>119</v>
      </c>
      <c r="H45" s="208" t="s">
        <v>2</v>
      </c>
      <c r="I45" s="209"/>
      <c r="J45" s="208" t="s">
        <v>119</v>
      </c>
      <c r="K45" s="208" t="s">
        <v>2</v>
      </c>
      <c r="L45" s="209"/>
      <c r="M45" s="208" t="s">
        <v>119</v>
      </c>
      <c r="N45" s="208" t="s">
        <v>2</v>
      </c>
    </row>
    <row r="46" spans="1:14" ht="15" customHeight="1">
      <c r="A46" s="199"/>
      <c r="B46" s="208"/>
      <c r="C46" s="209"/>
      <c r="D46" s="199"/>
      <c r="E46" s="208"/>
      <c r="F46" s="209"/>
      <c r="G46" s="199"/>
      <c r="H46" s="208"/>
      <c r="I46" s="209"/>
      <c r="J46" s="199"/>
      <c r="K46" s="208"/>
      <c r="L46" s="209"/>
      <c r="M46" s="199"/>
      <c r="N46" s="208"/>
    </row>
    <row r="47" spans="1:14" ht="15" customHeight="1">
      <c r="A47" s="199"/>
      <c r="B47" s="208"/>
      <c r="C47" s="209"/>
      <c r="D47" s="199"/>
      <c r="E47" s="208"/>
      <c r="F47" s="209"/>
      <c r="G47" s="199"/>
      <c r="H47" s="208"/>
      <c r="I47" s="209"/>
      <c r="J47" s="199"/>
      <c r="K47" s="208"/>
      <c r="L47" s="209"/>
      <c r="M47" s="199"/>
      <c r="N47" s="208"/>
    </row>
    <row r="48" spans="1:14" ht="15" customHeight="1">
      <c r="A48" s="200"/>
      <c r="B48" s="208"/>
      <c r="C48" s="209"/>
      <c r="D48" s="200"/>
      <c r="E48" s="208"/>
      <c r="F48" s="209"/>
      <c r="G48" s="200"/>
      <c r="H48" s="208"/>
      <c r="I48" s="209"/>
      <c r="J48" s="200"/>
      <c r="K48" s="208"/>
      <c r="L48" s="209"/>
      <c r="M48" s="200"/>
      <c r="N48" s="208"/>
    </row>
    <row r="49" spans="1:14" ht="15" customHeight="1">
      <c r="A49" s="199"/>
      <c r="B49" s="208"/>
      <c r="C49" s="208"/>
      <c r="D49" s="199"/>
      <c r="E49" s="208"/>
      <c r="F49" s="208"/>
      <c r="G49" s="199"/>
      <c r="H49" s="208"/>
      <c r="I49" s="208"/>
      <c r="J49" s="199"/>
      <c r="K49" s="208"/>
      <c r="L49" s="208"/>
      <c r="M49" s="199"/>
      <c r="N49" s="208"/>
    </row>
    <row r="50" spans="1:14" ht="15" customHeight="1">
      <c r="A50" s="211"/>
      <c r="B50" s="210"/>
      <c r="C50" s="211"/>
      <c r="D50" s="211"/>
      <c r="E50" s="210"/>
      <c r="F50" s="211"/>
      <c r="G50" s="211"/>
      <c r="H50" s="210"/>
      <c r="I50" s="211"/>
      <c r="J50" s="213"/>
      <c r="K50" s="210"/>
      <c r="L50" s="211"/>
      <c r="M50" s="211"/>
      <c r="N50" s="210"/>
    </row>
    <row r="51" spans="1:14" ht="15" customHeight="1">
      <c r="A51" s="206" t="s">
        <v>898</v>
      </c>
      <c r="B51" s="206"/>
      <c r="C51" s="207"/>
      <c r="D51" s="206" t="s">
        <v>894</v>
      </c>
      <c r="E51" s="206"/>
      <c r="F51" s="207"/>
      <c r="G51" s="206" t="s">
        <v>895</v>
      </c>
      <c r="H51" s="206"/>
      <c r="I51" s="207"/>
      <c r="J51" s="206" t="s">
        <v>896</v>
      </c>
      <c r="K51" s="206"/>
      <c r="L51" s="207"/>
      <c r="M51" s="206" t="s">
        <v>897</v>
      </c>
      <c r="N51" s="206"/>
    </row>
    <row r="52" spans="1:14" ht="15" customHeight="1">
      <c r="A52" s="208" t="s">
        <v>119</v>
      </c>
      <c r="B52" s="208" t="s">
        <v>2</v>
      </c>
      <c r="C52" s="209"/>
      <c r="D52" s="208" t="s">
        <v>119</v>
      </c>
      <c r="E52" s="208" t="s">
        <v>2</v>
      </c>
      <c r="F52" s="209"/>
      <c r="G52" s="208" t="s">
        <v>119</v>
      </c>
      <c r="H52" s="208" t="s">
        <v>2</v>
      </c>
      <c r="I52" s="209"/>
      <c r="J52" s="208" t="s">
        <v>119</v>
      </c>
      <c r="K52" s="208" t="s">
        <v>2</v>
      </c>
      <c r="L52" s="209"/>
      <c r="M52" s="208" t="s">
        <v>119</v>
      </c>
      <c r="N52" s="208" t="s">
        <v>2</v>
      </c>
    </row>
    <row r="53" spans="1:14" ht="15" customHeight="1">
      <c r="A53" s="199"/>
      <c r="B53" s="208"/>
      <c r="C53" s="209"/>
      <c r="D53" s="199"/>
      <c r="E53" s="208"/>
      <c r="F53" s="209"/>
      <c r="G53" s="199"/>
      <c r="H53" s="208"/>
      <c r="I53" s="209"/>
      <c r="J53" s="199"/>
      <c r="K53" s="208"/>
      <c r="L53" s="209"/>
      <c r="M53" s="199"/>
      <c r="N53" s="208"/>
    </row>
    <row r="54" spans="1:14" ht="15" customHeight="1">
      <c r="A54" s="199"/>
      <c r="B54" s="208"/>
      <c r="C54" s="209"/>
      <c r="D54" s="199"/>
      <c r="E54" s="208"/>
      <c r="F54" s="209"/>
      <c r="G54" s="199"/>
      <c r="H54" s="208"/>
      <c r="I54" s="209"/>
      <c r="J54" s="199"/>
      <c r="K54" s="208"/>
      <c r="L54" s="209"/>
      <c r="M54" s="199"/>
      <c r="N54" s="208"/>
    </row>
    <row r="55" spans="1:14" ht="15" customHeight="1">
      <c r="A55" s="200"/>
      <c r="B55" s="208"/>
      <c r="C55" s="209"/>
      <c r="D55" s="200"/>
      <c r="E55" s="208"/>
      <c r="F55" s="209"/>
      <c r="G55" s="200"/>
      <c r="H55" s="208"/>
      <c r="I55" s="209"/>
      <c r="J55" s="200"/>
      <c r="K55" s="208"/>
      <c r="L55" s="209"/>
      <c r="M55" s="200"/>
      <c r="N55" s="208"/>
    </row>
    <row r="56" spans="1:14" ht="15" customHeight="1">
      <c r="A56" s="199"/>
      <c r="B56" s="208"/>
      <c r="C56" s="208"/>
      <c r="D56" s="199"/>
      <c r="E56" s="208"/>
      <c r="F56" s="208"/>
      <c r="G56" s="199"/>
      <c r="H56" s="208"/>
      <c r="I56" s="208"/>
      <c r="J56" s="199"/>
      <c r="K56" s="208"/>
      <c r="L56" s="208"/>
      <c r="M56" s="199"/>
      <c r="N56" s="208"/>
    </row>
    <row r="57" spans="1:14" ht="15" customHeight="1">
      <c r="A57" s="209"/>
      <c r="B57" s="210"/>
      <c r="C57" s="209"/>
      <c r="D57" s="209"/>
      <c r="E57" s="210"/>
      <c r="F57" s="209"/>
      <c r="G57" s="209"/>
      <c r="H57" s="210"/>
      <c r="I57" s="209"/>
      <c r="J57" s="209"/>
      <c r="K57" s="210"/>
      <c r="L57" s="209"/>
      <c r="M57" s="209"/>
      <c r="N57" s="210"/>
    </row>
    <row r="58" spans="1:14" ht="15" customHeight="1">
      <c r="A58" s="206" t="s">
        <v>145</v>
      </c>
      <c r="B58" s="206"/>
      <c r="C58" s="207"/>
      <c r="D58" s="206"/>
      <c r="E58" s="206"/>
      <c r="F58" s="207"/>
      <c r="G58" s="206"/>
      <c r="H58" s="206"/>
      <c r="I58" s="207"/>
      <c r="J58" s="206"/>
      <c r="K58" s="206"/>
      <c r="L58" s="207"/>
      <c r="M58" s="206"/>
      <c r="N58" s="206"/>
    </row>
    <row r="59" spans="1:14" ht="15" customHeight="1">
      <c r="A59" s="208" t="s">
        <v>119</v>
      </c>
      <c r="B59" s="208" t="s">
        <v>2</v>
      </c>
      <c r="C59" s="209"/>
      <c r="D59" s="208" t="s">
        <v>119</v>
      </c>
      <c r="E59" s="208" t="s">
        <v>2</v>
      </c>
      <c r="F59" s="209"/>
      <c r="G59" s="208" t="s">
        <v>119</v>
      </c>
      <c r="H59" s="208" t="s">
        <v>2</v>
      </c>
      <c r="I59" s="209"/>
      <c r="J59" s="208" t="s">
        <v>119</v>
      </c>
      <c r="K59" s="208" t="s">
        <v>2</v>
      </c>
      <c r="L59" s="209"/>
      <c r="M59" s="208" t="s">
        <v>119</v>
      </c>
      <c r="N59" s="208" t="s">
        <v>2</v>
      </c>
    </row>
    <row r="60" spans="1:14" ht="15" customHeight="1">
      <c r="A60" s="199"/>
      <c r="B60" s="208"/>
      <c r="C60" s="209"/>
      <c r="D60" s="199"/>
      <c r="E60" s="208"/>
      <c r="F60" s="209"/>
      <c r="G60" s="199"/>
      <c r="H60" s="208"/>
      <c r="I60" s="209"/>
      <c r="J60" s="199"/>
      <c r="K60" s="208"/>
      <c r="L60" s="209"/>
      <c r="M60" s="199"/>
      <c r="N60" s="208"/>
    </row>
    <row r="61" spans="1:14" ht="15" customHeight="1">
      <c r="A61" s="199"/>
      <c r="B61" s="208"/>
      <c r="C61" s="209"/>
      <c r="D61" s="199"/>
      <c r="E61" s="208"/>
      <c r="F61" s="209"/>
      <c r="G61" s="199"/>
      <c r="H61" s="208"/>
      <c r="I61" s="209"/>
      <c r="J61" s="199"/>
      <c r="K61" s="208"/>
      <c r="L61" s="209"/>
      <c r="M61" s="199"/>
      <c r="N61" s="208"/>
    </row>
    <row r="62" spans="1:14" ht="15" customHeight="1">
      <c r="A62" s="200"/>
      <c r="B62" s="208"/>
      <c r="C62" s="209"/>
      <c r="D62" s="200"/>
      <c r="E62" s="208"/>
      <c r="F62" s="209"/>
      <c r="G62" s="200"/>
      <c r="H62" s="208"/>
      <c r="I62" s="209"/>
      <c r="J62" s="200"/>
      <c r="K62" s="208"/>
      <c r="L62" s="209"/>
      <c r="M62" s="200"/>
      <c r="N62" s="208"/>
    </row>
    <row r="63" spans="1:14" ht="15" customHeight="1">
      <c r="A63" s="199"/>
      <c r="B63" s="208"/>
      <c r="C63" s="208"/>
      <c r="D63" s="199"/>
      <c r="E63" s="208"/>
      <c r="F63" s="208"/>
      <c r="G63" s="199"/>
      <c r="H63" s="208"/>
      <c r="I63" s="208"/>
      <c r="J63" s="199"/>
      <c r="K63" s="208"/>
      <c r="L63" s="208"/>
      <c r="M63" s="199"/>
      <c r="N63" s="208"/>
    </row>
    <row r="64" spans="1:14" ht="15" customHeight="1">
      <c r="A64" s="211"/>
      <c r="B64" s="210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</row>
    <row r="65" spans="1:14" ht="15" customHeight="1">
      <c r="A65" s="206" t="s">
        <v>146</v>
      </c>
      <c r="B65" s="206"/>
      <c r="C65" s="207"/>
      <c r="D65" s="206" t="s">
        <v>147</v>
      </c>
      <c r="E65" s="206"/>
      <c r="F65" s="207"/>
      <c r="G65" s="206" t="s">
        <v>148</v>
      </c>
      <c r="H65" s="206"/>
      <c r="I65" s="207"/>
      <c r="J65" s="206" t="s">
        <v>149</v>
      </c>
      <c r="K65" s="206"/>
      <c r="L65" s="207"/>
      <c r="M65" s="206" t="s">
        <v>150</v>
      </c>
      <c r="N65" s="206"/>
    </row>
    <row r="66" spans="1:14" ht="15" customHeight="1">
      <c r="A66" s="208" t="s">
        <v>119</v>
      </c>
      <c r="B66" s="208" t="s">
        <v>2</v>
      </c>
      <c r="C66" s="209"/>
      <c r="D66" s="208" t="s">
        <v>119</v>
      </c>
      <c r="E66" s="208" t="s">
        <v>2</v>
      </c>
      <c r="F66" s="209"/>
      <c r="G66" s="208" t="s">
        <v>119</v>
      </c>
      <c r="H66" s="208" t="s">
        <v>2</v>
      </c>
      <c r="I66" s="209"/>
      <c r="J66" s="208" t="s">
        <v>119</v>
      </c>
      <c r="K66" s="208" t="s">
        <v>2</v>
      </c>
      <c r="L66" s="209"/>
      <c r="M66" s="208" t="s">
        <v>119</v>
      </c>
      <c r="N66" s="208" t="s">
        <v>2</v>
      </c>
    </row>
    <row r="67" spans="1:14" ht="15" customHeight="1">
      <c r="A67" s="199"/>
      <c r="B67" s="208"/>
      <c r="C67" s="209"/>
      <c r="D67" s="199"/>
      <c r="E67" s="208"/>
      <c r="F67" s="209"/>
      <c r="G67" s="199"/>
      <c r="H67" s="208"/>
      <c r="I67" s="209"/>
      <c r="J67" s="199"/>
      <c r="K67" s="208"/>
      <c r="L67" s="209"/>
      <c r="M67" s="199"/>
      <c r="N67" s="208"/>
    </row>
    <row r="68" spans="1:14" ht="15" customHeight="1">
      <c r="A68" s="199"/>
      <c r="B68" s="208"/>
      <c r="C68" s="209"/>
      <c r="D68" s="199"/>
      <c r="E68" s="208"/>
      <c r="F68" s="209"/>
      <c r="G68" s="199"/>
      <c r="H68" s="208"/>
      <c r="I68" s="209"/>
      <c r="J68" s="199"/>
      <c r="K68" s="208"/>
      <c r="L68" s="209"/>
      <c r="M68" s="199"/>
      <c r="N68" s="208"/>
    </row>
    <row r="69" spans="1:14" ht="15" customHeight="1">
      <c r="A69" s="200"/>
      <c r="B69" s="208"/>
      <c r="C69" s="209"/>
      <c r="D69" s="200"/>
      <c r="E69" s="208"/>
      <c r="F69" s="209"/>
      <c r="G69" s="200"/>
      <c r="H69" s="208"/>
      <c r="I69" s="209"/>
      <c r="J69" s="200"/>
      <c r="K69" s="208"/>
      <c r="L69" s="209"/>
      <c r="M69" s="200"/>
      <c r="N69" s="208"/>
    </row>
    <row r="70" spans="1:14" ht="15" customHeight="1">
      <c r="A70" s="199"/>
      <c r="B70" s="208"/>
      <c r="C70" s="208"/>
      <c r="D70" s="199"/>
      <c r="E70" s="208"/>
      <c r="F70" s="208"/>
      <c r="G70" s="199"/>
      <c r="H70" s="208"/>
      <c r="I70" s="208"/>
      <c r="J70" s="199"/>
      <c r="K70" s="208"/>
      <c r="L70" s="208"/>
      <c r="M70" s="199"/>
      <c r="N70" s="208"/>
    </row>
    <row r="71" spans="1:14" ht="15" customHeight="1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</row>
    <row r="72" spans="1:14" ht="15" customHeight="1">
      <c r="A72" s="202" t="s">
        <v>872</v>
      </c>
      <c r="B72" s="202"/>
      <c r="C72" s="197"/>
      <c r="D72" s="202" t="s">
        <v>873</v>
      </c>
      <c r="E72" s="202"/>
      <c r="F72" s="197"/>
      <c r="G72" s="202" t="s">
        <v>874</v>
      </c>
      <c r="H72" s="202"/>
      <c r="I72" s="197"/>
      <c r="J72" s="202" t="s">
        <v>875</v>
      </c>
      <c r="K72" s="202"/>
      <c r="L72" s="197"/>
      <c r="M72" s="202" t="s">
        <v>876</v>
      </c>
      <c r="N72" s="202"/>
    </row>
    <row r="73" spans="1:14" ht="15" customHeight="1">
      <c r="A73" s="208" t="s">
        <v>119</v>
      </c>
      <c r="B73" s="208" t="s">
        <v>2</v>
      </c>
      <c r="C73" s="209"/>
      <c r="D73" s="208" t="s">
        <v>119</v>
      </c>
      <c r="E73" s="208" t="s">
        <v>2</v>
      </c>
      <c r="F73" s="209"/>
      <c r="G73" s="208" t="s">
        <v>119</v>
      </c>
      <c r="H73" s="208" t="s">
        <v>2</v>
      </c>
      <c r="I73" s="209"/>
      <c r="J73" s="208" t="s">
        <v>119</v>
      </c>
      <c r="K73" s="208" t="s">
        <v>2</v>
      </c>
      <c r="L73" s="209"/>
      <c r="M73" s="208" t="s">
        <v>119</v>
      </c>
      <c r="N73" s="208" t="s">
        <v>2</v>
      </c>
    </row>
    <row r="74" spans="1:14" ht="15" customHeight="1">
      <c r="A74" s="199"/>
      <c r="B74" s="208"/>
      <c r="C74" s="209"/>
      <c r="D74" s="199"/>
      <c r="E74" s="208"/>
      <c r="F74" s="209"/>
      <c r="G74" s="199"/>
      <c r="H74" s="208"/>
      <c r="I74" s="209"/>
      <c r="J74" s="199"/>
      <c r="K74" s="208"/>
      <c r="L74" s="209"/>
      <c r="M74" s="199"/>
      <c r="N74" s="208"/>
    </row>
    <row r="75" spans="1:14" ht="15" customHeight="1">
      <c r="A75" s="199"/>
      <c r="B75" s="208"/>
      <c r="C75" s="209"/>
      <c r="D75" s="199"/>
      <c r="E75" s="208"/>
      <c r="F75" s="209"/>
      <c r="G75" s="199"/>
      <c r="H75" s="208"/>
      <c r="I75" s="209"/>
      <c r="J75" s="199"/>
      <c r="K75" s="208"/>
      <c r="L75" s="209"/>
      <c r="M75" s="199"/>
      <c r="N75" s="208"/>
    </row>
    <row r="76" spans="1:14" ht="15" customHeight="1">
      <c r="A76" s="200"/>
      <c r="B76" s="208"/>
      <c r="C76" s="209"/>
      <c r="D76" s="200"/>
      <c r="E76" s="208"/>
      <c r="F76" s="209"/>
      <c r="G76" s="200"/>
      <c r="H76" s="208"/>
      <c r="I76" s="209"/>
      <c r="J76" s="200"/>
      <c r="K76" s="208"/>
      <c r="L76" s="209"/>
      <c r="M76" s="200"/>
      <c r="N76" s="208"/>
    </row>
    <row r="77" spans="1:14" ht="15" customHeight="1">
      <c r="A77" s="199"/>
      <c r="B77" s="208"/>
      <c r="C77" s="208"/>
      <c r="D77" s="199"/>
      <c r="E77" s="208"/>
      <c r="F77" s="208"/>
      <c r="G77" s="199"/>
      <c r="H77" s="208"/>
      <c r="I77" s="208"/>
      <c r="J77" s="199"/>
      <c r="K77" s="208"/>
      <c r="L77" s="208"/>
      <c r="M77" s="199"/>
      <c r="N77" s="208"/>
    </row>
    <row r="78" spans="1:14" ht="15" customHeight="1">
      <c r="A78" s="198"/>
      <c r="B78" s="198"/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</row>
    <row r="79" spans="1:14" ht="15" customHeight="1">
      <c r="A79" s="202" t="s">
        <v>877</v>
      </c>
      <c r="B79" s="202"/>
      <c r="C79" s="197"/>
      <c r="D79" s="202" t="s">
        <v>878</v>
      </c>
      <c r="E79" s="202"/>
      <c r="F79" s="197"/>
      <c r="G79" s="202" t="s">
        <v>899</v>
      </c>
      <c r="H79" s="202"/>
      <c r="I79" s="197"/>
      <c r="J79" s="202" t="s">
        <v>879</v>
      </c>
      <c r="K79" s="202"/>
      <c r="L79" s="197"/>
      <c r="M79" s="202" t="s">
        <v>880</v>
      </c>
      <c r="N79" s="202"/>
    </row>
    <row r="80" spans="1:14" ht="15" customHeight="1">
      <c r="A80" s="208" t="s">
        <v>119</v>
      </c>
      <c r="B80" s="208" t="s">
        <v>2</v>
      </c>
      <c r="C80" s="209"/>
      <c r="D80" s="208" t="s">
        <v>119</v>
      </c>
      <c r="E80" s="208" t="s">
        <v>2</v>
      </c>
      <c r="F80" s="209"/>
      <c r="G80" s="208" t="s">
        <v>119</v>
      </c>
      <c r="H80" s="208" t="s">
        <v>2</v>
      </c>
      <c r="I80" s="209"/>
      <c r="J80" s="208" t="s">
        <v>119</v>
      </c>
      <c r="K80" s="208" t="s">
        <v>2</v>
      </c>
      <c r="L80" s="209"/>
      <c r="M80" s="208" t="s">
        <v>119</v>
      </c>
      <c r="N80" s="208" t="s">
        <v>2</v>
      </c>
    </row>
    <row r="81" spans="1:14" ht="15" customHeight="1">
      <c r="A81" s="199"/>
      <c r="B81" s="208"/>
      <c r="C81" s="209"/>
      <c r="D81" s="199"/>
      <c r="E81" s="208"/>
      <c r="F81" s="209"/>
      <c r="G81" s="199"/>
      <c r="H81" s="208"/>
      <c r="I81" s="209"/>
      <c r="J81" s="199"/>
      <c r="K81" s="208"/>
      <c r="L81" s="209"/>
      <c r="M81" s="199"/>
      <c r="N81" s="208"/>
    </row>
    <row r="82" spans="1:14" ht="15" customHeight="1">
      <c r="A82" s="199"/>
      <c r="B82" s="208"/>
      <c r="C82" s="209"/>
      <c r="D82" s="199"/>
      <c r="E82" s="208"/>
      <c r="F82" s="209"/>
      <c r="G82" s="199"/>
      <c r="H82" s="208"/>
      <c r="I82" s="209"/>
      <c r="J82" s="199"/>
      <c r="K82" s="208"/>
      <c r="L82" s="209"/>
      <c r="M82" s="199"/>
      <c r="N82" s="208"/>
    </row>
    <row r="83" spans="1:14" ht="15" customHeight="1">
      <c r="A83" s="200"/>
      <c r="B83" s="208"/>
      <c r="C83" s="209"/>
      <c r="D83" s="200"/>
      <c r="E83" s="208"/>
      <c r="F83" s="209"/>
      <c r="G83" s="200"/>
      <c r="H83" s="208"/>
      <c r="I83" s="209"/>
      <c r="J83" s="200"/>
      <c r="K83" s="208"/>
      <c r="L83" s="209"/>
      <c r="M83" s="200"/>
      <c r="N83" s="208"/>
    </row>
    <row r="84" spans="1:14" ht="15" customHeight="1">
      <c r="A84" s="199"/>
      <c r="B84" s="208"/>
      <c r="C84" s="208"/>
      <c r="D84" s="199"/>
      <c r="E84" s="208"/>
      <c r="F84" s="208"/>
      <c r="G84" s="199"/>
      <c r="H84" s="208"/>
      <c r="I84" s="208"/>
      <c r="J84" s="199"/>
      <c r="K84" s="208"/>
      <c r="L84" s="208"/>
      <c r="M84" s="199"/>
      <c r="N84" s="208"/>
    </row>
    <row r="85" spans="1:14" ht="15" customHeight="1"/>
    <row r="86" spans="1:14" ht="15" customHeight="1"/>
    <row r="87" spans="1:14" ht="15" customHeight="1"/>
    <row r="88" spans="1:14" ht="15" customHeight="1"/>
    <row r="89" spans="1:14" ht="15" customHeight="1"/>
    <row r="90" spans="1:14" ht="15" customHeight="1"/>
    <row r="91" spans="1:14" ht="15" customHeight="1"/>
    <row r="92" spans="1:14" ht="15" customHeight="1"/>
    <row r="93" spans="1:14" ht="15" customHeight="1"/>
    <row r="94" spans="1:14" ht="15" customHeight="1"/>
    <row r="95" spans="1:14" ht="15" customHeight="1"/>
    <row r="96" spans="1:14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</sheetData>
  <mergeCells count="1">
    <mergeCell ref="A1:G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rowBreaks count="2" manualBreakCount="2">
    <brk id="42" max="13" man="1"/>
    <brk id="84" max="13" man="1"/>
  </rowBreaks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מידע!$G$7:$G$60</xm:f>
          </x14:formula1>
          <xm:sqref>B4:B7 E4:E7 H4:H7 K4:K7 N4:N7 N11:N14 K11:K14 H11:H14 E11:E14 B11:B14 B18:B21 E18:E21 H18:H21 K18:K21 N18:N21 B25:B28 E25:E28 H25:H28 K25:K28 N25:N28 B32:B35 E32:E35 H32:H35 K32:K35 N32:N35 B39:B42 E39:E42 H39:H42 K39:K42 N39:N42 B46:B49 E46:E49 H46:H49 K46:K49 N46:N49 B53:B56 E53:E56 H53:H56 K53:K56 N53:N56 B60:B63 E60:E63 H60:H63 K60:K63 N60:N63 B67:B70 E67:E70 H67:H70 K67:K70 N67:N70 B74:B77 E74:E77 H74:H77 K74:K77 N74:N77 B81:B84 E81:E84 H81:H84 K81:K84 N81:N84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0"/>
  <sheetViews>
    <sheetView rightToLeft="1" view="pageBreakPreview" zoomScale="85" zoomScaleNormal="85" zoomScaleSheetLayoutView="85" workbookViewId="0">
      <selection activeCell="K57" sqref="K57"/>
    </sheetView>
  </sheetViews>
  <sheetFormatPr defaultColWidth="8.85546875" defaultRowHeight="12.75"/>
  <cols>
    <col min="1" max="1" width="6.42578125" style="108" bestFit="1" customWidth="1"/>
    <col min="2" max="2" width="17.140625" style="108" customWidth="1"/>
    <col min="3" max="3" width="17.42578125" style="108" customWidth="1"/>
    <col min="4" max="4" width="17.140625" style="108" customWidth="1"/>
    <col min="5" max="5" width="15.140625" style="108" customWidth="1"/>
    <col min="6" max="7" width="18.140625" style="108" customWidth="1"/>
    <col min="8" max="8" width="17.42578125" style="108" customWidth="1"/>
    <col min="9" max="9" width="16.85546875" style="108" customWidth="1"/>
    <col min="10" max="10" width="12.85546875" style="108" customWidth="1"/>
    <col min="11" max="11" width="11.85546875" style="108" customWidth="1"/>
    <col min="12" max="12" width="10.140625" style="108" customWidth="1"/>
    <col min="13" max="13" width="15.5703125" style="108" customWidth="1"/>
    <col min="14" max="14" width="14.140625" style="108" customWidth="1"/>
    <col min="15" max="15" width="15.140625" style="108" customWidth="1"/>
    <col min="16" max="16384" width="8.85546875" style="108"/>
  </cols>
  <sheetData>
    <row r="1" spans="1:17" ht="18">
      <c r="A1" s="271" t="s">
        <v>11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7" ht="18">
      <c r="A2" s="109"/>
      <c r="B2" s="109"/>
      <c r="C2" s="109"/>
      <c r="D2" s="109"/>
      <c r="E2" s="109"/>
      <c r="F2" s="109"/>
      <c r="G2" s="218"/>
      <c r="H2" s="109"/>
      <c r="I2" s="109"/>
      <c r="J2" s="109"/>
      <c r="K2" s="109"/>
      <c r="L2" s="109"/>
      <c r="M2" s="109"/>
    </row>
    <row r="3" spans="1:17" ht="18" hidden="1">
      <c r="N3" s="110">
        <f>IF(OR(E5="אליפות זוגות דור צעיר",E5="אליפות יחידים דור צעיר",E5="גביע דור צעיר",E5="ליגה דור צעיר",E5="טורניר עצמה - בוגר/דור צעיר",E5="טורניר גיל הזהב"),100,0)</f>
        <v>0</v>
      </c>
      <c r="O3" s="111"/>
    </row>
    <row r="4" spans="1:17" ht="12.75" customHeight="1" thickBot="1">
      <c r="A4" s="109"/>
      <c r="C4" s="109"/>
      <c r="D4" s="112" t="s">
        <v>87</v>
      </c>
      <c r="E4" s="273" t="s">
        <v>86</v>
      </c>
      <c r="F4" s="273"/>
      <c r="G4" s="273"/>
      <c r="H4" s="273"/>
      <c r="I4" s="273"/>
      <c r="J4" s="273"/>
      <c r="K4" s="109"/>
      <c r="L4" s="109"/>
      <c r="M4" s="214" t="s">
        <v>46</v>
      </c>
      <c r="N4" s="113" t="s">
        <v>46</v>
      </c>
      <c r="O4" s="111"/>
    </row>
    <row r="5" spans="1:17" ht="21" thickBot="1">
      <c r="A5" s="109"/>
      <c r="B5" s="109"/>
      <c r="D5" s="114"/>
      <c r="E5" s="287"/>
      <c r="F5" s="288"/>
      <c r="G5" s="288"/>
      <c r="H5" s="288"/>
      <c r="I5" s="288"/>
      <c r="J5" s="289"/>
      <c r="K5" s="109"/>
      <c r="L5" s="109"/>
      <c r="M5" s="109">
        <f>IF(D5="טורניר אש",10,0)</f>
        <v>0</v>
      </c>
      <c r="N5" s="113">
        <f>IF(OR(D5="אליפות",D5="טורניר/אליפות",D5="גביע ",D5="ליגה "),1,0)</f>
        <v>0</v>
      </c>
    </row>
    <row r="6" spans="1:17" ht="18">
      <c r="A6" s="115"/>
      <c r="B6" s="115"/>
      <c r="C6" s="111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1"/>
      <c r="O6" s="111"/>
      <c r="P6" s="117"/>
    </row>
    <row r="7" spans="1:17" ht="18">
      <c r="A7" s="274" t="s">
        <v>0</v>
      </c>
      <c r="B7" s="275"/>
      <c r="C7" s="276"/>
      <c r="D7" s="280"/>
      <c r="E7" s="118"/>
      <c r="F7" s="118"/>
      <c r="G7" s="118"/>
      <c r="H7" s="118"/>
      <c r="I7" s="282" t="s">
        <v>1</v>
      </c>
      <c r="J7" s="283"/>
      <c r="K7" s="285"/>
      <c r="L7" s="286"/>
      <c r="M7" s="286"/>
      <c r="P7" s="117"/>
    </row>
    <row r="8" spans="1:17" ht="12.6" customHeight="1" thickBot="1">
      <c r="A8" s="277"/>
      <c r="B8" s="278"/>
      <c r="C8" s="279"/>
      <c r="D8" s="281"/>
      <c r="E8" s="118"/>
      <c r="F8" s="118"/>
      <c r="G8" s="118"/>
      <c r="H8" s="118"/>
      <c r="I8" s="284"/>
      <c r="J8" s="281"/>
      <c r="K8" s="286"/>
      <c r="L8" s="286"/>
      <c r="M8" s="286"/>
    </row>
    <row r="9" spans="1:17" ht="18">
      <c r="A9" s="115"/>
      <c r="B9" s="115"/>
      <c r="C9" s="111"/>
      <c r="D9" s="119"/>
      <c r="E9" s="119"/>
      <c r="G9" s="117" t="s">
        <v>8</v>
      </c>
      <c r="H9" s="119"/>
      <c r="I9" s="120"/>
      <c r="J9" s="120"/>
      <c r="K9" s="119"/>
      <c r="L9" s="266" t="s">
        <v>10</v>
      </c>
      <c r="M9" s="267"/>
      <c r="N9" s="121" t="s">
        <v>29</v>
      </c>
      <c r="O9" s="122"/>
    </row>
    <row r="10" spans="1:17" ht="20.100000000000001" customHeight="1">
      <c r="A10" s="269" t="s">
        <v>7</v>
      </c>
      <c r="B10" s="269"/>
      <c r="C10" s="10" t="s">
        <v>925</v>
      </c>
      <c r="D10" s="83"/>
      <c r="G10" s="181"/>
      <c r="H10" s="192"/>
      <c r="I10" s="192"/>
      <c r="J10" s="195"/>
      <c r="L10" s="123" t="s">
        <v>24</v>
      </c>
      <c r="M10" s="123" t="s">
        <v>26</v>
      </c>
      <c r="N10" s="124" t="s">
        <v>30</v>
      </c>
    </row>
    <row r="11" spans="1:17" ht="18">
      <c r="A11" s="269"/>
      <c r="B11" s="269"/>
      <c r="C11" s="10" t="s">
        <v>926</v>
      </c>
      <c r="D11" s="83"/>
      <c r="E11" s="111"/>
      <c r="F11" s="111"/>
      <c r="G11" s="111"/>
      <c r="J11" s="125"/>
      <c r="K11" s="126" t="s">
        <v>84</v>
      </c>
      <c r="L11" s="127">
        <v>25</v>
      </c>
      <c r="M11" s="128">
        <v>40</v>
      </c>
      <c r="N11" s="129"/>
    </row>
    <row r="12" spans="1:17" ht="18">
      <c r="A12" s="115"/>
      <c r="B12" s="115"/>
      <c r="C12" s="111"/>
      <c r="D12" s="111"/>
      <c r="E12" s="111"/>
      <c r="F12" s="111"/>
      <c r="G12" s="111"/>
      <c r="I12" s="248" t="s">
        <v>83</v>
      </c>
      <c r="J12" s="248"/>
      <c r="K12" s="248"/>
      <c r="L12" s="127">
        <v>20</v>
      </c>
      <c r="M12" s="128">
        <v>20</v>
      </c>
      <c r="N12" s="129"/>
    </row>
    <row r="13" spans="1:17" ht="18">
      <c r="A13" s="115"/>
      <c r="B13" s="115"/>
      <c r="C13" s="111"/>
      <c r="D13" s="9"/>
      <c r="E13" s="111"/>
      <c r="F13" s="111"/>
      <c r="G13" s="111"/>
      <c r="J13" s="249" t="s">
        <v>85</v>
      </c>
      <c r="K13" s="250"/>
      <c r="L13" s="127">
        <v>25</v>
      </c>
      <c r="M13" s="128">
        <f>IF(D5="טורניר מיוחד",25,40)</f>
        <v>40</v>
      </c>
      <c r="N13" s="244">
        <v>15</v>
      </c>
    </row>
    <row r="14" spans="1:17" ht="18">
      <c r="A14" s="115"/>
      <c r="B14" s="115"/>
      <c r="C14" s="111"/>
      <c r="D14" s="111"/>
      <c r="E14" s="111"/>
      <c r="F14" s="111"/>
      <c r="G14" s="111"/>
      <c r="I14" s="130"/>
      <c r="J14" s="270" t="s">
        <v>930</v>
      </c>
      <c r="K14" s="270"/>
      <c r="L14" s="128">
        <v>25</v>
      </c>
      <c r="M14" s="128">
        <v>50</v>
      </c>
      <c r="N14" s="244">
        <v>10</v>
      </c>
    </row>
    <row r="15" spans="1:17" ht="18.75" thickBot="1">
      <c r="A15" s="115"/>
      <c r="B15" s="115"/>
      <c r="C15" s="111"/>
      <c r="D15" s="111"/>
      <c r="E15" s="111"/>
      <c r="F15" s="111"/>
      <c r="G15" s="111"/>
      <c r="H15" s="131"/>
      <c r="I15" s="131"/>
      <c r="J15" s="131"/>
      <c r="K15" s="133"/>
      <c r="L15" s="133"/>
      <c r="M15" s="111"/>
    </row>
    <row r="16" spans="1:17" ht="18">
      <c r="A16" s="115"/>
      <c r="B16" s="115"/>
      <c r="C16" s="111"/>
      <c r="D16" s="111"/>
      <c r="E16" s="111"/>
      <c r="F16" s="111"/>
      <c r="G16" s="111"/>
      <c r="J16" s="266" t="s">
        <v>19</v>
      </c>
      <c r="K16" s="267"/>
      <c r="L16" s="134"/>
      <c r="N16" s="111"/>
      <c r="O16" s="111"/>
      <c r="Q16" s="135"/>
    </row>
    <row r="17" spans="1:15" ht="19.5" thickBot="1">
      <c r="A17" s="268" t="s">
        <v>20</v>
      </c>
      <c r="B17" s="268"/>
      <c r="C17" s="268"/>
      <c r="I17" s="131" t="s">
        <v>2</v>
      </c>
      <c r="J17" s="136" t="s">
        <v>24</v>
      </c>
      <c r="K17" s="136" t="s">
        <v>26</v>
      </c>
      <c r="L17" s="136" t="s">
        <v>23</v>
      </c>
      <c r="M17" s="137" t="s">
        <v>6</v>
      </c>
      <c r="N17" s="205" t="s">
        <v>937</v>
      </c>
    </row>
    <row r="18" spans="1:15" ht="18.75" thickBot="1">
      <c r="A18" s="138" t="s">
        <v>25</v>
      </c>
      <c r="B18" s="139" t="s">
        <v>22</v>
      </c>
      <c r="C18" s="140" t="s">
        <v>2</v>
      </c>
      <c r="H18" s="141"/>
      <c r="I18" s="201" t="s">
        <v>903</v>
      </c>
      <c r="J18" s="144">
        <f>COUNTIF(משתתפים!$A$1:$N$84,"אילת ד.צ")</f>
        <v>0</v>
      </c>
      <c r="K18" s="144">
        <f>COUNTIF(משתתפים!$A$1:$N$84,"אילת")</f>
        <v>0</v>
      </c>
      <c r="L18" s="184"/>
      <c r="M18" s="185">
        <f>IF(OR($E$5="טורניר עצמה - בוגר/דור צעיר",$E$5="טורניר 2 בוגרים/דור צעיר",$E$5="טורניר סולי - בוגר/דור צעיר",$E$5="אליפות יחידים דור צעיר",$E$5="אליפות זוגות דור צעיר",$E$5="אליפות צליפה דור צעיר"),J18*$L$12+K18*$M$12,J18*$L$13+K18*$M$13)</f>
        <v>0</v>
      </c>
      <c r="N18" s="235"/>
      <c r="O18" s="234"/>
    </row>
    <row r="19" spans="1:15" ht="20.100000000000001" customHeight="1" thickBot="1">
      <c r="A19" s="258">
        <v>1</v>
      </c>
      <c r="B19" s="193"/>
      <c r="C19" s="190"/>
      <c r="H19" s="141"/>
      <c r="I19" s="201" t="s">
        <v>904</v>
      </c>
      <c r="J19" s="144">
        <f>COUNTIF(משתתפים!$A$1:$N$84,"אשדוד ד.צ")</f>
        <v>0</v>
      </c>
      <c r="K19" s="144">
        <f>COUNTIF(משתתפים!$A$1:$N$84,"אשדוד")</f>
        <v>0</v>
      </c>
      <c r="L19" s="184"/>
      <c r="M19" s="185">
        <f t="shared" ref="M19:M49" si="0">IF(OR($E$5="טורניר עצמה - בוגר/דור צעיר",$E$5="טורניר 2 בוגרים/דור צעיר",$E$5="טורניר סולי - בוגר/דור צעיר",$E$5="אליפות יחידים דור צעיר",$E$5="אליפות זוגות דור צעיר",$E$5="אליפות צליפה דור צעיר"),J19*$L$12+K19*$M$12,J19*$L$13+K19*$M$13)</f>
        <v>0</v>
      </c>
      <c r="N19" s="235"/>
    </row>
    <row r="20" spans="1:15" ht="20.100000000000001" customHeight="1" thickBot="1">
      <c r="A20" s="259"/>
      <c r="B20" s="182"/>
      <c r="C20" s="190"/>
      <c r="H20" s="141"/>
      <c r="I20" s="201" t="s">
        <v>91</v>
      </c>
      <c r="J20" s="144">
        <f>COUNTIF(משתתפים!$A$1:$N$84,"באר יעקב ד.צ")</f>
        <v>0</v>
      </c>
      <c r="K20" s="144">
        <f>COUNTIF(משתתפים!$A$1:$N$84,"באר יעקב")</f>
        <v>0</v>
      </c>
      <c r="L20" s="184"/>
      <c r="M20" s="185">
        <f t="shared" si="0"/>
        <v>0</v>
      </c>
      <c r="N20" s="235"/>
    </row>
    <row r="21" spans="1:15" ht="20.100000000000001" customHeight="1" thickBot="1">
      <c r="A21" s="260"/>
      <c r="B21" s="194"/>
      <c r="C21" s="190"/>
      <c r="H21" s="141"/>
      <c r="I21" s="201" t="s">
        <v>155</v>
      </c>
      <c r="J21" s="144">
        <f>COUNTIF(משתתפים!$A$1:$N$84,"בית הלוחם ים ד.צ")</f>
        <v>0</v>
      </c>
      <c r="K21" s="144">
        <f>COUNTIF(משתתפים!$A$1:$N$84,"בית הלוחם ים")</f>
        <v>0</v>
      </c>
      <c r="L21" s="184"/>
      <c r="M21" s="185">
        <f t="shared" si="0"/>
        <v>0</v>
      </c>
      <c r="N21" s="235"/>
    </row>
    <row r="22" spans="1:15" ht="20.100000000000001" customHeight="1" thickBot="1">
      <c r="A22" s="258">
        <v>2</v>
      </c>
      <c r="B22" s="193"/>
      <c r="C22" s="190"/>
      <c r="E22" s="255" t="s">
        <v>12</v>
      </c>
      <c r="F22" s="256"/>
      <c r="G22" s="226" t="s">
        <v>936</v>
      </c>
      <c r="H22" s="141"/>
      <c r="I22" s="201" t="s">
        <v>44</v>
      </c>
      <c r="J22" s="144">
        <f>COUNTIF(משתתפים!$A$1:$N$84,"בלבש ד.צ")</f>
        <v>0</v>
      </c>
      <c r="K22" s="144">
        <f>COUNTIF(משתתפים!$A$1:$N$84,"בלבש")</f>
        <v>0</v>
      </c>
      <c r="L22" s="184"/>
      <c r="M22" s="185">
        <f t="shared" si="0"/>
        <v>0</v>
      </c>
      <c r="N22" s="235"/>
    </row>
    <row r="23" spans="1:15" ht="20.100000000000001" customHeight="1">
      <c r="A23" s="259"/>
      <c r="B23" s="182"/>
      <c r="C23" s="180"/>
      <c r="E23" s="147" t="s">
        <v>13</v>
      </c>
      <c r="F23" s="227"/>
      <c r="G23" s="231"/>
      <c r="H23" s="141"/>
      <c r="I23" s="201" t="s">
        <v>905</v>
      </c>
      <c r="J23" s="144">
        <f>COUNTIF(משתתפים!$A$1:$N$84,"שוהם ד.צ")</f>
        <v>0</v>
      </c>
      <c r="K23" s="144">
        <f>COUNTIF(משתתפים!$A$1:$N$84,"שוהם")</f>
        <v>0</v>
      </c>
      <c r="L23" s="184"/>
      <c r="M23" s="185">
        <f t="shared" si="0"/>
        <v>0</v>
      </c>
      <c r="N23" s="236"/>
    </row>
    <row r="24" spans="1:15" ht="20.100000000000001" customHeight="1" thickBot="1">
      <c r="A24" s="260"/>
      <c r="B24" s="194"/>
      <c r="C24" s="191"/>
      <c r="E24" s="148" t="s">
        <v>14</v>
      </c>
      <c r="F24" s="228">
        <f>IF(J51&gt;100,750,IF(AND(J51&lt;=100,J51&gt;32),550,IF(AND(J51&lt;=32,J51&gt;15),300,IF(AND(J51&lt;=15,J51&gt;5),100,0))))*N5</f>
        <v>0</v>
      </c>
      <c r="G24" s="232"/>
      <c r="H24" s="141"/>
      <c r="I24" s="201" t="s">
        <v>89</v>
      </c>
      <c r="J24" s="144">
        <f>COUNTIF(משתתפים!$A$1:$N$84,"הרצליה ד.צ")</f>
        <v>0</v>
      </c>
      <c r="K24" s="144">
        <f>COUNTIF(משתתפים!$A$1:$N$84,"הרצליה")</f>
        <v>0</v>
      </c>
      <c r="L24" s="184"/>
      <c r="M24" s="185">
        <f t="shared" si="0"/>
        <v>0</v>
      </c>
      <c r="N24" s="236"/>
    </row>
    <row r="25" spans="1:15" ht="20.100000000000001" customHeight="1">
      <c r="A25" s="258">
        <v>3</v>
      </c>
      <c r="B25" s="142"/>
      <c r="C25" s="143"/>
      <c r="E25" s="148" t="s">
        <v>15</v>
      </c>
      <c r="F25" s="229"/>
      <c r="G25" s="231"/>
      <c r="H25" s="141"/>
      <c r="I25" s="201" t="s">
        <v>39</v>
      </c>
      <c r="J25" s="144">
        <f>COUNTIF(משתתפים!$A$1:$N$84,"יהוד ד.צ")</f>
        <v>0</v>
      </c>
      <c r="K25" s="144">
        <f>COUNTIF(משתתפים!$A$1:$N$84,"יהוד")</f>
        <v>0</v>
      </c>
      <c r="L25" s="184"/>
      <c r="M25" s="185">
        <f t="shared" si="0"/>
        <v>0</v>
      </c>
      <c r="N25" s="236"/>
    </row>
    <row r="26" spans="1:15" ht="18">
      <c r="A26" s="259"/>
      <c r="B26" s="182"/>
      <c r="C26" s="180"/>
      <c r="D26" s="149"/>
      <c r="E26" s="150" t="s">
        <v>16</v>
      </c>
      <c r="F26" s="229"/>
      <c r="G26" s="231"/>
      <c r="H26" s="141"/>
      <c r="I26" s="201" t="s">
        <v>99</v>
      </c>
      <c r="J26" s="144">
        <f>COUNTIF(משתתפים!$A$1:$N$84,"כפר סבא ד.צ")</f>
        <v>0</v>
      </c>
      <c r="K26" s="144">
        <f>COUNTIF(משתתפים!$A$1:$N$84,"כפר סבא")</f>
        <v>0</v>
      </c>
      <c r="L26" s="184"/>
      <c r="M26" s="185">
        <f t="shared" si="0"/>
        <v>0</v>
      </c>
      <c r="N26" s="236"/>
      <c r="O26" s="111"/>
    </row>
    <row r="27" spans="1:15" ht="18.75" thickBot="1">
      <c r="A27" s="260"/>
      <c r="B27" s="145"/>
      <c r="C27" s="146"/>
      <c r="E27" s="151" t="s">
        <v>3</v>
      </c>
      <c r="F27" s="230">
        <f>SUM(F23:F26)</f>
        <v>0</v>
      </c>
      <c r="G27" s="233"/>
      <c r="H27" s="141"/>
      <c r="I27" s="201" t="s">
        <v>38</v>
      </c>
      <c r="J27" s="144">
        <f>COUNTIF(משתתפים!$A$1:$N$84,"לב הרצליה ד.צ")</f>
        <v>0</v>
      </c>
      <c r="K27" s="144">
        <f>COUNTIF(משתתפים!$A$1:$N$84,"לב הרצליה")</f>
        <v>0</v>
      </c>
      <c r="L27" s="184"/>
      <c r="M27" s="185">
        <f t="shared" si="0"/>
        <v>0</v>
      </c>
      <c r="N27" s="235"/>
      <c r="O27" s="115"/>
    </row>
    <row r="28" spans="1:15" ht="18">
      <c r="A28" s="258">
        <v>4</v>
      </c>
      <c r="B28" s="142"/>
      <c r="C28" s="143"/>
      <c r="D28" s="149"/>
      <c r="H28" s="141"/>
      <c r="I28" s="201" t="s">
        <v>42</v>
      </c>
      <c r="J28" s="144">
        <f>COUNTIF(משתתפים!$A$1:$N$84,"לוד ד.צ")</f>
        <v>0</v>
      </c>
      <c r="K28" s="144">
        <f>COUNTIF(משתתפים!$A$1:$N$84,"לוד")</f>
        <v>0</v>
      </c>
      <c r="L28" s="184"/>
      <c r="M28" s="185">
        <f t="shared" si="0"/>
        <v>0</v>
      </c>
      <c r="N28" s="235"/>
    </row>
    <row r="29" spans="1:15" ht="18">
      <c r="A29" s="259"/>
      <c r="B29" s="182"/>
      <c r="C29" s="180"/>
      <c r="H29" s="141"/>
      <c r="I29" s="201" t="s">
        <v>34</v>
      </c>
      <c r="J29" s="144">
        <f>COUNTIF(משתתפים!$A$1:$N$84,"לימן ד.צ")</f>
        <v>0</v>
      </c>
      <c r="K29" s="144">
        <f>COUNTIF(משתתפים!$A$1:$N$84,"לימן")</f>
        <v>0</v>
      </c>
      <c r="L29" s="184"/>
      <c r="M29" s="185">
        <f t="shared" si="0"/>
        <v>0</v>
      </c>
      <c r="N29" s="235"/>
    </row>
    <row r="30" spans="1:15" ht="24" thickBot="1">
      <c r="A30" s="260"/>
      <c r="B30" s="145"/>
      <c r="C30" s="146"/>
      <c r="E30" s="152" t="s">
        <v>17</v>
      </c>
      <c r="F30" s="153">
        <f>M51-F27</f>
        <v>0</v>
      </c>
      <c r="G30" s="223"/>
      <c r="H30" s="141"/>
      <c r="I30" s="201" t="s">
        <v>98</v>
      </c>
      <c r="J30" s="144">
        <f>COUNTIF(משתתפים!$A$1:$N$84,"מיתר ד.צ")</f>
        <v>0</v>
      </c>
      <c r="K30" s="144">
        <f>COUNTIF(משתתפים!$A$1:$N$84,"מיתר")</f>
        <v>0</v>
      </c>
      <c r="L30" s="184"/>
      <c r="M30" s="185">
        <f t="shared" si="0"/>
        <v>0</v>
      </c>
      <c r="N30" s="235"/>
    </row>
    <row r="31" spans="1:15" ht="18">
      <c r="A31" s="118"/>
      <c r="B31" s="118"/>
      <c r="C31" s="118"/>
      <c r="H31" s="141"/>
      <c r="I31" s="201" t="s">
        <v>100</v>
      </c>
      <c r="J31" s="144">
        <f>COUNTIF(משתתפים!$A$1:$N$84,"נהריה ד.צ")</f>
        <v>0</v>
      </c>
      <c r="K31" s="144">
        <f>COUNTIF(משתתפים!$A$1:$N$84,"נהריה")</f>
        <v>0</v>
      </c>
      <c r="L31" s="184"/>
      <c r="M31" s="185">
        <f t="shared" si="0"/>
        <v>0</v>
      </c>
      <c r="N31" s="235"/>
    </row>
    <row r="32" spans="1:15" ht="20.100000000000001" customHeight="1" thickBot="1">
      <c r="A32" s="264" t="s">
        <v>21</v>
      </c>
      <c r="B32" s="265"/>
      <c r="C32" s="265"/>
      <c r="D32" s="118"/>
      <c r="E32" s="263" t="s">
        <v>18</v>
      </c>
      <c r="F32" s="263"/>
      <c r="G32" s="217"/>
      <c r="H32" s="154"/>
      <c r="I32" s="201" t="s">
        <v>90</v>
      </c>
      <c r="J32" s="144">
        <f>COUNTIF(משתתפים!$A$1:$N$84,"ניר צבי ד.צ")</f>
        <v>0</v>
      </c>
      <c r="K32" s="144">
        <f>COUNTIF(משתתפים!$A$1:$N$84,"ניר צבי")</f>
        <v>0</v>
      </c>
      <c r="L32" s="184"/>
      <c r="M32" s="185">
        <f t="shared" si="0"/>
        <v>0</v>
      </c>
      <c r="N32" s="235"/>
    </row>
    <row r="33" spans="1:15" ht="20.100000000000001" customHeight="1" thickBot="1">
      <c r="A33" s="139" t="s">
        <v>25</v>
      </c>
      <c r="B33" s="139" t="s">
        <v>22</v>
      </c>
      <c r="C33" s="140" t="s">
        <v>2</v>
      </c>
      <c r="E33" s="251"/>
      <c r="F33" s="252"/>
      <c r="G33" s="224"/>
      <c r="H33" s="154"/>
      <c r="I33" s="201" t="s">
        <v>35</v>
      </c>
      <c r="J33" s="144">
        <f>COUNTIF(משתתפים!$A$1:$N$84,"נתניה ד.צ")</f>
        <v>0</v>
      </c>
      <c r="K33" s="144">
        <f>COUNTIF(משתתפים!$A$1:$N$84,"נתניה")</f>
        <v>0</v>
      </c>
      <c r="L33" s="184"/>
      <c r="M33" s="185">
        <f t="shared" si="0"/>
        <v>0</v>
      </c>
      <c r="N33" s="235"/>
    </row>
    <row r="34" spans="1:15" ht="20.100000000000001" customHeight="1">
      <c r="A34" s="258">
        <v>1</v>
      </c>
      <c r="B34" s="142"/>
      <c r="C34" s="143"/>
      <c r="D34" s="118"/>
      <c r="E34" s="253"/>
      <c r="F34" s="254"/>
      <c r="G34" s="224"/>
      <c r="H34" s="154"/>
      <c r="I34" s="201" t="s">
        <v>906</v>
      </c>
      <c r="J34" s="144">
        <f>COUNTIF(משתתפים!$A$1:$N$84,"עין יהב ד.צ")</f>
        <v>0</v>
      </c>
      <c r="K34" s="144">
        <f>COUNTIF(משתתפים!$A$1:$N$84,"עין יהב")</f>
        <v>0</v>
      </c>
      <c r="L34" s="184"/>
      <c r="M34" s="185">
        <f t="shared" si="0"/>
        <v>0</v>
      </c>
      <c r="N34" s="235"/>
      <c r="O34" s="115"/>
    </row>
    <row r="35" spans="1:15" ht="20.100000000000001" customHeight="1">
      <c r="A35" s="259"/>
      <c r="B35" s="242"/>
      <c r="C35" s="243"/>
      <c r="D35" s="118"/>
      <c r="E35" s="215"/>
      <c r="F35" s="216"/>
      <c r="G35" s="224"/>
      <c r="H35" s="154"/>
      <c r="I35" s="201" t="s">
        <v>938</v>
      </c>
      <c r="J35" s="144">
        <f>COUNTIF(משתתפים!$A$1:$N$84,"עכו ד.צ")</f>
        <v>0</v>
      </c>
      <c r="K35" s="144">
        <f>COUNTIF(משתתפים!$A$1:$N$84,"עכו")</f>
        <v>0</v>
      </c>
      <c r="L35" s="184"/>
      <c r="M35" s="185">
        <f t="shared" si="0"/>
        <v>0</v>
      </c>
      <c r="N35" s="235"/>
      <c r="O35" s="115"/>
    </row>
    <row r="36" spans="1:15" ht="20.100000000000001" customHeight="1">
      <c r="A36" s="259"/>
      <c r="B36" s="182"/>
      <c r="C36" s="180"/>
      <c r="D36" s="118"/>
      <c r="E36" s="253"/>
      <c r="F36" s="254"/>
      <c r="G36" s="224"/>
      <c r="H36" s="154"/>
      <c r="I36" s="201" t="s">
        <v>33</v>
      </c>
      <c r="J36" s="144">
        <f>COUNTIF(משתתפים!$A$1:$N$84,"ערד ד.צ")</f>
        <v>0</v>
      </c>
      <c r="K36" s="144">
        <f>COUNTIF(משתתפים!$A$1:$N$84,"ערד")</f>
        <v>0</v>
      </c>
      <c r="L36" s="184"/>
      <c r="M36" s="185">
        <f t="shared" si="0"/>
        <v>0</v>
      </c>
      <c r="N36" s="235"/>
      <c r="O36" s="115"/>
    </row>
    <row r="37" spans="1:15" ht="20.100000000000001" customHeight="1" thickBot="1">
      <c r="A37" s="260"/>
      <c r="B37" s="145"/>
      <c r="C37" s="146"/>
      <c r="D37" s="118"/>
      <c r="E37" s="253"/>
      <c r="F37" s="254"/>
      <c r="G37" s="224"/>
      <c r="H37" s="154"/>
      <c r="I37" s="201" t="s">
        <v>36</v>
      </c>
      <c r="J37" s="144">
        <f>COUNTIF(משתתפים!$A$1:$N$84,"פרדסיה ד.צ")</f>
        <v>0</v>
      </c>
      <c r="K37" s="144">
        <f>COUNTIF(משתתפים!$A$1:$N$84,"פרדסיה")</f>
        <v>0</v>
      </c>
      <c r="L37" s="184"/>
      <c r="M37" s="185">
        <f t="shared" si="0"/>
        <v>0</v>
      </c>
      <c r="N37" s="235"/>
      <c r="O37" s="115"/>
    </row>
    <row r="38" spans="1:15" ht="20.100000000000001" customHeight="1">
      <c r="A38" s="258">
        <v>2</v>
      </c>
      <c r="B38" s="142"/>
      <c r="C38" s="143"/>
      <c r="D38" s="118"/>
      <c r="E38" s="257"/>
      <c r="F38" s="254"/>
      <c r="G38" s="224"/>
      <c r="H38" s="154"/>
      <c r="I38" s="201" t="s">
        <v>96</v>
      </c>
      <c r="J38" s="144">
        <f>COUNTIF(משתתפים!$A$1:$N$84,"ק. טבעון ד.צ")</f>
        <v>0</v>
      </c>
      <c r="K38" s="144">
        <f>COUNTIF(משתתפים!$A$1:$N$84,"ק. טבעון")</f>
        <v>0</v>
      </c>
      <c r="L38" s="184"/>
      <c r="M38" s="185">
        <f t="shared" si="0"/>
        <v>0</v>
      </c>
      <c r="N38" s="236"/>
      <c r="O38" s="111"/>
    </row>
    <row r="39" spans="1:15" ht="20.100000000000001" customHeight="1">
      <c r="A39" s="259"/>
      <c r="B39" s="182"/>
      <c r="C39" s="180"/>
      <c r="D39" s="118"/>
      <c r="E39" s="257"/>
      <c r="F39" s="254"/>
      <c r="G39" s="224"/>
      <c r="H39" s="154"/>
      <c r="I39" s="201" t="s">
        <v>95</v>
      </c>
      <c r="J39" s="144">
        <f>COUNTIF(משתתפים!$A$1:$N$84,"ק.ביאליק ד.צ")</f>
        <v>0</v>
      </c>
      <c r="K39" s="144">
        <f>COUNTIF(משתתפים!$A$1:$N$84,"ק.ביאליק")</f>
        <v>0</v>
      </c>
      <c r="L39" s="184"/>
      <c r="M39" s="185">
        <f t="shared" si="0"/>
        <v>0</v>
      </c>
      <c r="N39" s="237"/>
      <c r="O39" s="111"/>
    </row>
    <row r="40" spans="1:15" ht="20.100000000000001" customHeight="1" thickBot="1">
      <c r="A40" s="260"/>
      <c r="B40" s="145"/>
      <c r="C40" s="146"/>
      <c r="D40" s="118"/>
      <c r="E40" s="257"/>
      <c r="F40" s="254"/>
      <c r="G40" s="224"/>
      <c r="H40" s="154"/>
      <c r="I40" s="201" t="s">
        <v>907</v>
      </c>
      <c r="J40" s="144">
        <f>COUNTIF(משתתפים!$A$1:$N$84,"קצרין ד.צ")</f>
        <v>0</v>
      </c>
      <c r="K40" s="144">
        <f>COUNTIF(משתתפים!$A$1:$N$84,"קצרין")</f>
        <v>0</v>
      </c>
      <c r="L40" s="184"/>
      <c r="M40" s="185">
        <f t="shared" si="0"/>
        <v>0</v>
      </c>
      <c r="N40" s="238"/>
    </row>
    <row r="41" spans="1:15" ht="20.100000000000001" customHeight="1">
      <c r="A41" s="258">
        <v>3</v>
      </c>
      <c r="B41" s="142"/>
      <c r="C41" s="143"/>
      <c r="E41" s="257"/>
      <c r="F41" s="254"/>
      <c r="G41" s="224"/>
      <c r="H41" s="141"/>
      <c r="I41" s="201" t="s">
        <v>152</v>
      </c>
      <c r="J41" s="144">
        <f>COUNTIF(משתתפים!$A$1:$N$84,"ראשלצ ד.צ")</f>
        <v>0</v>
      </c>
      <c r="K41" s="144">
        <f>COUNTIF(משתתפים!$A$1:$N$84,"ראשלצ")</f>
        <v>0</v>
      </c>
      <c r="L41" s="184"/>
      <c r="M41" s="185">
        <f t="shared" si="0"/>
        <v>0</v>
      </c>
      <c r="N41" s="238"/>
    </row>
    <row r="42" spans="1:15" ht="20.100000000000001" customHeight="1" thickBot="1">
      <c r="A42" s="259"/>
      <c r="B42" s="182"/>
      <c r="C42" s="180"/>
      <c r="E42" s="261"/>
      <c r="F42" s="262"/>
      <c r="G42" s="224"/>
      <c r="H42" s="155"/>
      <c r="I42" s="201" t="s">
        <v>92</v>
      </c>
      <c r="J42" s="144">
        <f>COUNTIF(משתתפים!$A$1:$N$84,"רחובות ד.צ")</f>
        <v>0</v>
      </c>
      <c r="K42" s="144">
        <f>COUNTIF(משתתפים!$A$1:$N$84,"רחובות")</f>
        <v>0</v>
      </c>
      <c r="L42" s="184"/>
      <c r="M42" s="185">
        <f t="shared" si="0"/>
        <v>0</v>
      </c>
      <c r="N42" s="235"/>
    </row>
    <row r="43" spans="1:15" ht="20.100000000000001" customHeight="1" thickBot="1">
      <c r="A43" s="260"/>
      <c r="B43" s="145"/>
      <c r="C43" s="146"/>
      <c r="H43" s="141"/>
      <c r="I43" s="201" t="s">
        <v>40</v>
      </c>
      <c r="J43" s="144">
        <f>COUNTIF(משתתפים!$A$1:$N$84,"תל אביב ד.צ")</f>
        <v>0</v>
      </c>
      <c r="K43" s="144">
        <f>COUNTIF(משתתפים!$A$1:$N$84,"תל אביב")</f>
        <v>0</v>
      </c>
      <c r="L43" s="184"/>
      <c r="M43" s="185">
        <f t="shared" si="0"/>
        <v>0</v>
      </c>
      <c r="N43" s="238"/>
    </row>
    <row r="44" spans="1:15" ht="20.100000000000001" customHeight="1">
      <c r="A44" s="258">
        <v>4</v>
      </c>
      <c r="B44" s="142"/>
      <c r="C44" s="143"/>
      <c r="H44" s="141"/>
      <c r="I44" s="201"/>
      <c r="J44" s="144"/>
      <c r="K44" s="144"/>
      <c r="L44" s="184"/>
      <c r="M44" s="185">
        <f t="shared" si="0"/>
        <v>0</v>
      </c>
      <c r="N44" s="239"/>
    </row>
    <row r="45" spans="1:15" ht="18">
      <c r="A45" s="259"/>
      <c r="B45" s="182"/>
      <c r="C45" s="180"/>
      <c r="E45" s="156" t="s">
        <v>4</v>
      </c>
      <c r="F45" s="61" t="s">
        <v>927</v>
      </c>
      <c r="G45" s="225"/>
      <c r="H45" s="141"/>
      <c r="I45" s="201"/>
      <c r="J45" s="144"/>
      <c r="K45" s="144"/>
      <c r="L45" s="184"/>
      <c r="M45" s="185">
        <f t="shared" si="0"/>
        <v>0</v>
      </c>
      <c r="N45" s="239"/>
    </row>
    <row r="46" spans="1:15" ht="18.75" thickBot="1">
      <c r="A46" s="260"/>
      <c r="B46" s="145"/>
      <c r="C46" s="146"/>
      <c r="E46" s="156" t="s">
        <v>5</v>
      </c>
      <c r="F46" s="61"/>
      <c r="G46" s="225"/>
      <c r="H46" s="141"/>
      <c r="I46" s="183"/>
      <c r="J46" s="144"/>
      <c r="K46" s="144"/>
      <c r="L46" s="184"/>
      <c r="M46" s="185">
        <f t="shared" si="0"/>
        <v>0</v>
      </c>
      <c r="N46" s="239"/>
    </row>
    <row r="47" spans="1:15" ht="18">
      <c r="A47" s="157"/>
      <c r="B47" s="157"/>
      <c r="C47" s="157"/>
      <c r="E47" s="158" t="s">
        <v>9</v>
      </c>
      <c r="F47" s="118"/>
      <c r="G47" s="118"/>
      <c r="H47" s="141"/>
      <c r="I47" s="183"/>
      <c r="J47" s="144"/>
      <c r="K47" s="144"/>
      <c r="L47" s="184"/>
      <c r="M47" s="185">
        <f t="shared" si="0"/>
        <v>0</v>
      </c>
      <c r="N47" s="239"/>
    </row>
    <row r="48" spans="1:15" ht="18">
      <c r="A48" s="159"/>
      <c r="B48" s="159"/>
      <c r="C48" s="157"/>
      <c r="I48" s="186"/>
      <c r="J48" s="160"/>
      <c r="K48" s="160"/>
      <c r="L48" s="184"/>
      <c r="M48" s="185">
        <f t="shared" si="0"/>
        <v>0</v>
      </c>
      <c r="N48" s="235"/>
    </row>
    <row r="49" spans="1:15" ht="20.100000000000001" customHeight="1" thickBot="1">
      <c r="A49" s="159"/>
      <c r="B49" s="159"/>
      <c r="C49" s="157"/>
      <c r="I49" s="187"/>
      <c r="J49" s="160"/>
      <c r="K49" s="160"/>
      <c r="L49" s="184"/>
      <c r="M49" s="185">
        <f t="shared" si="0"/>
        <v>0</v>
      </c>
      <c r="N49" s="115"/>
    </row>
    <row r="50" spans="1:15" ht="18.75" thickBot="1">
      <c r="A50" s="161"/>
      <c r="B50" s="162"/>
      <c r="C50" s="159"/>
      <c r="J50" s="163">
        <f>SUM(J18:J49)</f>
        <v>0</v>
      </c>
      <c r="K50" s="164">
        <f>SUM(K18:K48)</f>
        <v>0</v>
      </c>
      <c r="L50" s="165"/>
      <c r="M50" s="129"/>
      <c r="N50" s="166" t="s">
        <v>45</v>
      </c>
    </row>
    <row r="51" spans="1:15" ht="21" thickBot="1">
      <c r="C51" s="167"/>
      <c r="I51" s="168" t="s">
        <v>3</v>
      </c>
      <c r="J51" s="246">
        <f>SUM(J50:K50)</f>
        <v>0</v>
      </c>
      <c r="K51" s="247"/>
      <c r="L51" s="169">
        <f>SUM(L18:L49)</f>
        <v>0</v>
      </c>
      <c r="M51" s="196">
        <f>SUM(M18:M50)</f>
        <v>0</v>
      </c>
      <c r="N51" s="170">
        <f>M51-L51</f>
        <v>0</v>
      </c>
      <c r="O51" s="167"/>
    </row>
    <row r="52" spans="1:15" ht="16.5" thickBot="1">
      <c r="B52" s="167"/>
      <c r="C52" s="171"/>
      <c r="E52" s="172"/>
      <c r="F52" s="167"/>
      <c r="G52" s="167"/>
      <c r="H52" s="167"/>
      <c r="I52" s="167"/>
      <c r="J52" s="167"/>
      <c r="K52" s="167"/>
      <c r="L52" s="167"/>
      <c r="M52" s="167"/>
      <c r="N52" s="167"/>
    </row>
    <row r="53" spans="1:15" ht="18.75" thickBot="1">
      <c r="B53" s="171"/>
      <c r="C53" s="167"/>
      <c r="E53" s="149"/>
      <c r="I53" s="173" t="s">
        <v>27</v>
      </c>
      <c r="J53" s="174" t="s">
        <v>28</v>
      </c>
      <c r="K53" s="132"/>
      <c r="L53" s="167"/>
      <c r="M53" s="219">
        <f>IF(D5="טורניר",K50*N13-N53,IF(D5="טורניר מיוחד",J51*N13-N53,0))</f>
        <v>0</v>
      </c>
      <c r="N53" s="220">
        <f>IF(D5="טורניר אש",K50*10,0)</f>
        <v>0</v>
      </c>
      <c r="O53" s="167"/>
    </row>
    <row r="54" spans="1:15" ht="18.75" thickBot="1">
      <c r="A54" s="171"/>
      <c r="B54" s="171"/>
      <c r="C54" s="167"/>
      <c r="F54" s="175"/>
      <c r="G54" s="175"/>
      <c r="H54" s="167"/>
      <c r="I54" s="167"/>
      <c r="J54" s="167"/>
      <c r="K54" s="167"/>
      <c r="L54" s="167"/>
      <c r="M54" s="221" t="s">
        <v>31</v>
      </c>
      <c r="N54" s="222" t="s">
        <v>931</v>
      </c>
      <c r="O54" s="167"/>
    </row>
    <row r="55" spans="1:15" ht="20.100000000000001" customHeight="1">
      <c r="A55" s="171"/>
      <c r="B55" s="171"/>
      <c r="C55" s="167"/>
      <c r="F55" s="175"/>
      <c r="G55" s="175"/>
      <c r="H55" s="167"/>
      <c r="I55" s="167"/>
      <c r="J55" s="167"/>
      <c r="M55" s="172"/>
      <c r="N55" s="167"/>
      <c r="O55" s="167"/>
    </row>
    <row r="56" spans="1:15" ht="20.100000000000001" customHeight="1">
      <c r="A56" s="171"/>
      <c r="B56" s="171"/>
      <c r="C56" s="167"/>
      <c r="H56" s="167"/>
      <c r="I56" s="161"/>
      <c r="J56" s="161"/>
      <c r="K56" s="161"/>
      <c r="L56" s="161"/>
      <c r="M56" s="172"/>
      <c r="N56" s="167"/>
      <c r="O56" s="167"/>
    </row>
    <row r="57" spans="1:15" ht="45" customHeight="1">
      <c r="A57" s="171"/>
      <c r="B57" s="171"/>
      <c r="C57" s="167"/>
      <c r="E57" s="149"/>
      <c r="H57" s="167"/>
      <c r="I57" s="176"/>
      <c r="J57" s="176"/>
      <c r="K57" s="177"/>
      <c r="L57" s="177"/>
      <c r="M57" s="177"/>
      <c r="N57" s="167"/>
      <c r="O57" s="167"/>
    </row>
    <row r="58" spans="1:15" ht="15">
      <c r="A58" s="171">
        <v>1</v>
      </c>
      <c r="B58" s="149"/>
      <c r="F58" s="149"/>
      <c r="G58" s="149"/>
      <c r="H58" s="167"/>
    </row>
    <row r="59" spans="1:15" ht="15">
      <c r="A59" s="171">
        <v>2</v>
      </c>
      <c r="B59" s="149"/>
      <c r="E59" s="108">
        <v>2</v>
      </c>
      <c r="F59" s="149"/>
      <c r="G59" s="149"/>
      <c r="H59" s="167"/>
    </row>
    <row r="60" spans="1:15" ht="15">
      <c r="A60" s="171">
        <v>3</v>
      </c>
      <c r="B60" s="149"/>
      <c r="H60" s="167"/>
    </row>
    <row r="62" spans="1:15">
      <c r="H62" s="161"/>
    </row>
    <row r="63" spans="1:15" ht="15.75">
      <c r="H63" s="158"/>
    </row>
    <row r="67" spans="4:4" ht="15">
      <c r="D67" s="178" t="s">
        <v>112</v>
      </c>
    </row>
    <row r="69" spans="4:4" ht="15">
      <c r="D69" s="178" t="s">
        <v>114</v>
      </c>
    </row>
    <row r="70" spans="4:4" ht="15">
      <c r="D70" s="178" t="s">
        <v>115</v>
      </c>
    </row>
  </sheetData>
  <sheetProtection selectLockedCells="1"/>
  <sortState ref="I18:M46">
    <sortCondition ref="I18:I46"/>
  </sortState>
  <mergeCells count="35">
    <mergeCell ref="A1:N1"/>
    <mergeCell ref="E4:J4"/>
    <mergeCell ref="A7:C8"/>
    <mergeCell ref="D7:D8"/>
    <mergeCell ref="I7:J8"/>
    <mergeCell ref="K7:M8"/>
    <mergeCell ref="E5:J5"/>
    <mergeCell ref="A22:A24"/>
    <mergeCell ref="L9:M9"/>
    <mergeCell ref="J16:K16"/>
    <mergeCell ref="A17:C17"/>
    <mergeCell ref="A19:A21"/>
    <mergeCell ref="A10:B11"/>
    <mergeCell ref="J14:K14"/>
    <mergeCell ref="A25:A27"/>
    <mergeCell ref="A28:A30"/>
    <mergeCell ref="E32:F32"/>
    <mergeCell ref="E37:F37"/>
    <mergeCell ref="A32:C32"/>
    <mergeCell ref="A38:A40"/>
    <mergeCell ref="E41:F41"/>
    <mergeCell ref="E42:F42"/>
    <mergeCell ref="A34:A37"/>
    <mergeCell ref="A44:A46"/>
    <mergeCell ref="A41:A43"/>
    <mergeCell ref="J51:K51"/>
    <mergeCell ref="I12:K12"/>
    <mergeCell ref="J13:K13"/>
    <mergeCell ref="E33:F33"/>
    <mergeCell ref="E34:F34"/>
    <mergeCell ref="E36:F36"/>
    <mergeCell ref="E22:F22"/>
    <mergeCell ref="E38:F38"/>
    <mergeCell ref="E39:F39"/>
    <mergeCell ref="E40:F40"/>
  </mergeCells>
  <printOptions horizontalCentered="1"/>
  <pageMargins left="0.11811023622047245" right="0.11811023622047245" top="0.18" bottom="0.16" header="0.15748031496062992" footer="0.13"/>
  <pageSetup paperSize="9" scale="57" orientation="landscape" r:id="rId1"/>
  <headerFooter alignWithMargins="0"/>
  <rowBreaks count="1" manualBreakCount="1">
    <brk id="55" max="10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מידע!$E$12:$E$20</xm:f>
          </x14:formula1>
          <xm:sqref>D5</xm:sqref>
        </x14:dataValidation>
        <x14:dataValidation type="list" allowBlank="1" showInputMessage="1" showErrorMessage="1">
          <x14:formula1>
            <xm:f>מידע!$K$3:$K$5</xm:f>
          </x14:formula1>
          <xm:sqref>A32:C32</xm:sqref>
        </x14:dataValidation>
        <x14:dataValidation type="list" allowBlank="1" showInputMessage="1" showErrorMessage="1">
          <x14:formula1>
            <xm:f>מידע!$C$3:$C$66</xm:f>
          </x14:formula1>
          <xm:sqref>E5:J5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rightToLeft="1" view="pageBreakPreview" topLeftCell="A13" zoomScale="69" zoomScaleNormal="130" zoomScaleSheetLayoutView="69" workbookViewId="0">
      <selection activeCell="K17" sqref="K17"/>
    </sheetView>
  </sheetViews>
  <sheetFormatPr defaultRowHeight="12.75"/>
  <cols>
    <col min="1" max="1" width="14.85546875" customWidth="1"/>
    <col min="2" max="2" width="14.140625" customWidth="1"/>
    <col min="3" max="3" width="6.140625" customWidth="1"/>
    <col min="4" max="4" width="18.5703125" customWidth="1"/>
    <col min="5" max="5" width="15" customWidth="1"/>
    <col min="6" max="6" width="15.140625" customWidth="1"/>
    <col min="7" max="7" width="15.85546875" customWidth="1"/>
    <col min="8" max="8" width="17.42578125" customWidth="1"/>
    <col min="9" max="9" width="16.85546875" customWidth="1"/>
    <col min="10" max="10" width="12.85546875" customWidth="1"/>
    <col min="11" max="11" width="11.85546875" customWidth="1"/>
    <col min="12" max="12" width="10.140625" customWidth="1"/>
    <col min="13" max="13" width="13.85546875" customWidth="1"/>
    <col min="14" max="14" width="14.140625" customWidth="1"/>
    <col min="15" max="15" width="15.140625" customWidth="1"/>
  </cols>
  <sheetData>
    <row r="1" spans="1:17" ht="18">
      <c r="A1" s="324" t="s">
        <v>11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7" ht="18">
      <c r="N2" s="9"/>
      <c r="O2" s="9"/>
    </row>
    <row r="3" spans="1:17" ht="12.75" customHeight="1" thickBot="1">
      <c r="A3" s="78"/>
      <c r="C3" s="78"/>
      <c r="D3" s="70" t="s">
        <v>87</v>
      </c>
      <c r="E3" s="78"/>
      <c r="F3" s="78"/>
      <c r="G3" s="70" t="s">
        <v>86</v>
      </c>
      <c r="H3" s="78"/>
      <c r="I3" s="78"/>
      <c r="J3" s="78"/>
      <c r="K3" s="78"/>
      <c r="L3" s="78"/>
      <c r="M3" s="78"/>
      <c r="N3" s="49" t="s">
        <v>46</v>
      </c>
      <c r="O3" s="9"/>
    </row>
    <row r="4" spans="1:17" ht="21" thickBot="1">
      <c r="A4" s="78"/>
      <c r="B4" s="78"/>
      <c r="D4" s="73"/>
      <c r="E4" s="326"/>
      <c r="F4" s="327"/>
      <c r="G4" s="327"/>
      <c r="H4" s="327"/>
      <c r="I4" s="328"/>
      <c r="J4" s="23"/>
      <c r="K4" s="78"/>
      <c r="L4" s="78"/>
      <c r="M4" s="78"/>
      <c r="N4" s="49">
        <f>IF(OR(D4="אליפות",D4="טורניר/אליפות"),1,0)</f>
        <v>0</v>
      </c>
    </row>
    <row r="5" spans="1:17" ht="18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</row>
    <row r="6" spans="1:17" ht="18">
      <c r="A6" s="329" t="s">
        <v>0</v>
      </c>
      <c r="B6" s="330"/>
      <c r="C6" s="331"/>
      <c r="D6" s="335"/>
      <c r="E6" s="280"/>
      <c r="I6" s="329" t="s">
        <v>1</v>
      </c>
      <c r="J6" s="331"/>
      <c r="K6" s="285"/>
      <c r="L6" s="285"/>
      <c r="M6" s="285"/>
      <c r="P6" s="10"/>
    </row>
    <row r="7" spans="1:17" ht="12.6" customHeight="1" thickBot="1">
      <c r="A7" s="332"/>
      <c r="B7" s="333"/>
      <c r="C7" s="334"/>
      <c r="D7" s="336"/>
      <c r="E7" s="337"/>
      <c r="I7" s="332"/>
      <c r="J7" s="334"/>
      <c r="K7" s="285"/>
      <c r="L7" s="285"/>
      <c r="M7" s="285"/>
    </row>
    <row r="8" spans="1:17" ht="18">
      <c r="A8" s="8"/>
      <c r="B8" s="8"/>
      <c r="C8" s="9"/>
      <c r="D8" s="12"/>
      <c r="E8" s="12"/>
      <c r="F8" s="12"/>
      <c r="G8" s="12"/>
      <c r="H8" s="12"/>
      <c r="I8" s="11"/>
      <c r="J8" s="11"/>
      <c r="K8" s="12"/>
      <c r="L8" s="320" t="s">
        <v>10</v>
      </c>
      <c r="M8" s="321"/>
      <c r="N8" s="62" t="s">
        <v>29</v>
      </c>
      <c r="O8" s="13"/>
    </row>
    <row r="9" spans="1:17" ht="20.100000000000001" customHeight="1" thickBot="1">
      <c r="A9" s="338" t="s">
        <v>7</v>
      </c>
      <c r="B9" s="339"/>
      <c r="C9" s="340"/>
      <c r="D9" s="341"/>
      <c r="E9" s="342"/>
      <c r="G9" s="10" t="s">
        <v>8</v>
      </c>
      <c r="H9" s="83"/>
      <c r="I9" s="69"/>
      <c r="J9" s="82"/>
      <c r="L9" s="63" t="s">
        <v>24</v>
      </c>
      <c r="M9" s="63" t="s">
        <v>26</v>
      </c>
      <c r="N9" s="79" t="s">
        <v>30</v>
      </c>
    </row>
    <row r="10" spans="1:17" ht="18.75" thickBot="1">
      <c r="A10" s="8"/>
      <c r="B10" s="8"/>
      <c r="C10" s="9"/>
      <c r="D10" s="9"/>
      <c r="E10" s="9"/>
      <c r="F10" s="9"/>
      <c r="G10" s="9"/>
      <c r="I10" s="322" t="s">
        <v>84</v>
      </c>
      <c r="J10" s="343"/>
      <c r="K10" s="323"/>
      <c r="L10" s="68">
        <v>25</v>
      </c>
      <c r="M10" s="48">
        <v>40</v>
      </c>
      <c r="N10" s="42"/>
    </row>
    <row r="11" spans="1:17" ht="18.75" thickBot="1">
      <c r="A11" s="8"/>
      <c r="B11" s="8"/>
      <c r="C11" s="9"/>
      <c r="D11" s="9"/>
      <c r="E11" s="9"/>
      <c r="F11" s="9"/>
      <c r="G11" s="9"/>
      <c r="I11" s="322" t="s">
        <v>83</v>
      </c>
      <c r="J11" s="344"/>
      <c r="K11" s="323"/>
      <c r="L11" s="68">
        <v>20</v>
      </c>
      <c r="M11" s="48">
        <v>20</v>
      </c>
      <c r="N11" s="42"/>
    </row>
    <row r="12" spans="1:17" ht="18.75" thickBot="1">
      <c r="A12" s="8"/>
      <c r="B12" s="8"/>
      <c r="C12" s="9"/>
      <c r="D12" s="9"/>
      <c r="E12" s="9"/>
      <c r="F12" s="9"/>
      <c r="G12" s="9"/>
      <c r="I12" s="25"/>
      <c r="J12" s="322" t="s">
        <v>85</v>
      </c>
      <c r="K12" s="323"/>
      <c r="L12" s="68">
        <v>25</v>
      </c>
      <c r="M12" s="48">
        <v>40</v>
      </c>
      <c r="N12" s="64">
        <v>15</v>
      </c>
    </row>
    <row r="13" spans="1:17" ht="18">
      <c r="A13" s="8"/>
      <c r="B13" s="8"/>
      <c r="C13" s="9"/>
      <c r="D13" s="9"/>
      <c r="E13" s="9"/>
      <c r="F13" s="9"/>
      <c r="G13" s="9"/>
      <c r="I13" s="25"/>
      <c r="J13" s="15"/>
      <c r="K13" s="28"/>
      <c r="L13" s="65"/>
      <c r="M13" s="65"/>
      <c r="N13" s="66"/>
    </row>
    <row r="14" spans="1:17" ht="18.75" thickBot="1">
      <c r="A14" s="8"/>
      <c r="B14" s="8"/>
      <c r="C14" s="9"/>
      <c r="D14" s="9"/>
      <c r="E14" s="9"/>
      <c r="F14" s="9"/>
      <c r="G14" s="9"/>
      <c r="H14" s="15"/>
      <c r="I14" s="15"/>
      <c r="J14" s="15"/>
      <c r="K14" s="24"/>
      <c r="L14" s="24"/>
      <c r="M14" s="9"/>
    </row>
    <row r="15" spans="1:17" ht="18">
      <c r="A15" s="8"/>
      <c r="B15" s="8"/>
      <c r="C15" s="9"/>
      <c r="D15" s="9"/>
      <c r="E15" s="9"/>
      <c r="F15" s="9"/>
      <c r="G15" s="9"/>
      <c r="J15" s="320" t="s">
        <v>19</v>
      </c>
      <c r="K15" s="321"/>
      <c r="L15" s="77"/>
      <c r="N15" s="9"/>
      <c r="O15" s="9"/>
      <c r="Q15" s="80"/>
    </row>
    <row r="16" spans="1:17" ht="18.75" thickBot="1">
      <c r="A16" s="313" t="s">
        <v>20</v>
      </c>
      <c r="B16" s="313"/>
      <c r="C16" s="313"/>
      <c r="D16" s="313"/>
      <c r="I16" s="15" t="s">
        <v>2</v>
      </c>
      <c r="J16" s="37" t="s">
        <v>24</v>
      </c>
      <c r="K16" s="37" t="s">
        <v>26</v>
      </c>
      <c r="L16" s="37" t="s">
        <v>23</v>
      </c>
      <c r="M16" s="86" t="s">
        <v>6</v>
      </c>
      <c r="N16" s="8"/>
    </row>
    <row r="17" spans="1:15" ht="18.75" thickBot="1">
      <c r="A17" s="27" t="s">
        <v>25</v>
      </c>
      <c r="B17" s="26" t="s">
        <v>2</v>
      </c>
      <c r="C17" s="315" t="s">
        <v>22</v>
      </c>
      <c r="D17" s="316"/>
      <c r="H17" s="18"/>
      <c r="I17" s="50" t="s">
        <v>41</v>
      </c>
      <c r="J17" s="51"/>
      <c r="K17" s="51"/>
      <c r="L17" s="52"/>
      <c r="M17" s="87"/>
      <c r="N17" s="8"/>
    </row>
    <row r="18" spans="1:15" ht="20.100000000000001" customHeight="1">
      <c r="A18" s="294">
        <v>1</v>
      </c>
      <c r="B18" s="296"/>
      <c r="C18" s="299"/>
      <c r="D18" s="300"/>
      <c r="H18" s="18"/>
      <c r="I18" s="53" t="s">
        <v>93</v>
      </c>
      <c r="J18" s="84"/>
      <c r="K18" s="84"/>
      <c r="L18" s="54"/>
      <c r="M18" s="88"/>
      <c r="N18" s="8"/>
    </row>
    <row r="19" spans="1:15" ht="20.100000000000001" customHeight="1">
      <c r="A19" s="294"/>
      <c r="B19" s="297"/>
      <c r="C19" s="301"/>
      <c r="D19" s="302"/>
      <c r="H19" s="18"/>
      <c r="I19" s="53" t="s">
        <v>94</v>
      </c>
      <c r="J19" s="84"/>
      <c r="K19" s="84"/>
      <c r="L19" s="54"/>
      <c r="M19" s="88"/>
      <c r="N19" s="8"/>
    </row>
    <row r="20" spans="1:15" ht="20.100000000000001" customHeight="1" thickBot="1">
      <c r="A20" s="295"/>
      <c r="B20" s="298"/>
      <c r="C20" s="303"/>
      <c r="D20" s="304"/>
      <c r="H20" s="18"/>
      <c r="I20" s="53" t="s">
        <v>91</v>
      </c>
      <c r="J20" s="84"/>
      <c r="K20" s="84"/>
      <c r="L20" s="54"/>
      <c r="M20" s="88"/>
      <c r="N20" s="8"/>
    </row>
    <row r="21" spans="1:15" ht="20.100000000000001" customHeight="1" thickBot="1">
      <c r="A21" s="293">
        <v>2</v>
      </c>
      <c r="B21" s="296"/>
      <c r="C21" s="299"/>
      <c r="D21" s="300"/>
      <c r="F21" s="318" t="s">
        <v>12</v>
      </c>
      <c r="G21" s="319"/>
      <c r="H21" s="18"/>
      <c r="I21" s="53" t="s">
        <v>155</v>
      </c>
      <c r="J21" s="84"/>
      <c r="K21" s="84"/>
      <c r="L21" s="54"/>
      <c r="M21" s="88"/>
      <c r="N21" s="8"/>
    </row>
    <row r="22" spans="1:15" ht="20.100000000000001" customHeight="1">
      <c r="A22" s="294"/>
      <c r="B22" s="297"/>
      <c r="C22" s="301"/>
      <c r="D22" s="302"/>
      <c r="F22" s="32" t="s">
        <v>13</v>
      </c>
      <c r="G22" s="59"/>
      <c r="H22" s="18"/>
      <c r="I22" s="53" t="s">
        <v>44</v>
      </c>
      <c r="J22" s="84"/>
      <c r="K22" s="84"/>
      <c r="L22" s="54"/>
      <c r="M22" s="88"/>
      <c r="N22" s="9"/>
    </row>
    <row r="23" spans="1:15" ht="20.100000000000001" customHeight="1" thickBot="1">
      <c r="A23" s="295"/>
      <c r="B23" s="298"/>
      <c r="C23" s="303"/>
      <c r="D23" s="304"/>
      <c r="F23" s="33" t="s">
        <v>14</v>
      </c>
      <c r="G23" s="38"/>
      <c r="H23" s="18"/>
      <c r="I23" s="53" t="s">
        <v>153</v>
      </c>
      <c r="J23" s="84"/>
      <c r="K23" s="84"/>
      <c r="L23" s="54"/>
      <c r="M23" s="88"/>
      <c r="N23" s="9"/>
    </row>
    <row r="24" spans="1:15" ht="20.100000000000001" customHeight="1">
      <c r="A24" s="293">
        <v>3</v>
      </c>
      <c r="B24" s="296"/>
      <c r="C24" s="299"/>
      <c r="D24" s="300"/>
      <c r="F24" s="33" t="s">
        <v>15</v>
      </c>
      <c r="G24" s="60"/>
      <c r="H24" s="18"/>
      <c r="I24" s="53" t="s">
        <v>89</v>
      </c>
      <c r="J24" s="84"/>
      <c r="K24" s="84"/>
      <c r="L24" s="54"/>
      <c r="M24" s="88"/>
      <c r="N24" s="11"/>
    </row>
    <row r="25" spans="1:15" ht="18">
      <c r="A25" s="294"/>
      <c r="B25" s="297"/>
      <c r="C25" s="301"/>
      <c r="D25" s="302"/>
      <c r="E25" s="19"/>
      <c r="F25" s="34" t="s">
        <v>16</v>
      </c>
      <c r="G25" s="60"/>
      <c r="H25" s="18"/>
      <c r="I25" s="53" t="s">
        <v>97</v>
      </c>
      <c r="J25" s="84"/>
      <c r="K25" s="84"/>
      <c r="L25" s="54"/>
      <c r="M25" s="88"/>
      <c r="N25" s="9"/>
      <c r="O25" s="9"/>
    </row>
    <row r="26" spans="1:15" ht="18.75" thickBot="1">
      <c r="A26" s="295"/>
      <c r="B26" s="298"/>
      <c r="C26" s="303"/>
      <c r="D26" s="304"/>
      <c r="F26" s="35" t="s">
        <v>3</v>
      </c>
      <c r="G26" s="36">
        <f>SUM(G22:G25)</f>
        <v>0</v>
      </c>
      <c r="H26" s="18"/>
      <c r="I26" s="53" t="s">
        <v>39</v>
      </c>
      <c r="J26" s="84"/>
      <c r="K26" s="84"/>
      <c r="L26" s="54"/>
      <c r="M26" s="88"/>
      <c r="N26" s="8"/>
      <c r="O26" s="8"/>
    </row>
    <row r="27" spans="1:15" ht="18">
      <c r="A27" s="293">
        <v>3</v>
      </c>
      <c r="B27" s="296"/>
      <c r="C27" s="299"/>
      <c r="D27" s="300"/>
      <c r="E27" s="19"/>
      <c r="H27" s="18"/>
      <c r="I27" s="53" t="s">
        <v>99</v>
      </c>
      <c r="J27" s="84"/>
      <c r="K27" s="84"/>
      <c r="L27" s="54"/>
      <c r="M27" s="88"/>
    </row>
    <row r="28" spans="1:15" ht="18">
      <c r="A28" s="294"/>
      <c r="B28" s="297"/>
      <c r="C28" s="301"/>
      <c r="D28" s="302"/>
      <c r="H28" s="18"/>
      <c r="I28" s="53" t="s">
        <v>38</v>
      </c>
      <c r="J28" s="84"/>
      <c r="K28" s="84"/>
      <c r="L28" s="54"/>
      <c r="M28" s="88"/>
    </row>
    <row r="29" spans="1:15" ht="24" thickBot="1">
      <c r="A29" s="295"/>
      <c r="B29" s="298"/>
      <c r="C29" s="303"/>
      <c r="D29" s="304"/>
      <c r="F29" s="17" t="s">
        <v>17</v>
      </c>
      <c r="G29" s="31">
        <f>M49-G26</f>
        <v>0</v>
      </c>
      <c r="H29" s="18"/>
      <c r="I29" s="53" t="s">
        <v>42</v>
      </c>
      <c r="J29" s="84"/>
      <c r="K29" s="84"/>
      <c r="L29" s="54"/>
      <c r="M29" s="88"/>
    </row>
    <row r="30" spans="1:15" ht="18">
      <c r="H30" s="18"/>
      <c r="I30" s="53" t="s">
        <v>34</v>
      </c>
      <c r="J30" s="84"/>
      <c r="K30" s="84"/>
      <c r="L30" s="54"/>
      <c r="M30" s="88"/>
    </row>
    <row r="31" spans="1:15" ht="20.100000000000001" customHeight="1" thickBot="1">
      <c r="A31" s="313" t="s">
        <v>21</v>
      </c>
      <c r="B31" s="313"/>
      <c r="C31" s="313"/>
      <c r="D31" s="313"/>
      <c r="E31" s="71"/>
      <c r="F31" s="314" t="s">
        <v>18</v>
      </c>
      <c r="G31" s="314"/>
      <c r="H31" s="72"/>
      <c r="I31" s="53" t="s">
        <v>98</v>
      </c>
      <c r="J31" s="84"/>
      <c r="K31" s="84"/>
      <c r="L31" s="54"/>
      <c r="M31" s="88"/>
    </row>
    <row r="32" spans="1:15" ht="20.100000000000001" customHeight="1" thickBot="1">
      <c r="A32" s="27" t="s">
        <v>25</v>
      </c>
      <c r="B32" s="26" t="s">
        <v>2</v>
      </c>
      <c r="C32" s="315" t="s">
        <v>22</v>
      </c>
      <c r="D32" s="316"/>
      <c r="E32" s="71"/>
      <c r="F32" s="251"/>
      <c r="G32" s="317"/>
      <c r="H32" s="72"/>
      <c r="I32" s="53" t="s">
        <v>100</v>
      </c>
      <c r="J32" s="84"/>
      <c r="K32" s="84"/>
      <c r="L32" s="54"/>
      <c r="M32" s="88"/>
    </row>
    <row r="33" spans="1:15" ht="20.100000000000001" customHeight="1">
      <c r="A33" s="294">
        <v>1</v>
      </c>
      <c r="B33" s="296"/>
      <c r="C33" s="299"/>
      <c r="D33" s="300"/>
      <c r="E33" s="71"/>
      <c r="F33" s="253"/>
      <c r="G33" s="308"/>
      <c r="H33" s="72"/>
      <c r="I33" s="53" t="s">
        <v>90</v>
      </c>
      <c r="J33" s="84"/>
      <c r="K33" s="84"/>
      <c r="L33" s="54"/>
      <c r="M33" s="88"/>
      <c r="N33" s="8"/>
      <c r="O33" s="8"/>
    </row>
    <row r="34" spans="1:15" ht="20.100000000000001" customHeight="1">
      <c r="A34" s="294"/>
      <c r="B34" s="297"/>
      <c r="C34" s="301"/>
      <c r="D34" s="302"/>
      <c r="E34" s="71"/>
      <c r="F34" s="253"/>
      <c r="G34" s="308"/>
      <c r="H34" s="72"/>
      <c r="I34" s="53" t="s">
        <v>35</v>
      </c>
      <c r="J34" s="84"/>
      <c r="K34" s="84"/>
      <c r="L34" s="55"/>
      <c r="M34" s="88"/>
      <c r="N34" s="8"/>
      <c r="O34" s="8"/>
    </row>
    <row r="35" spans="1:15" ht="20.100000000000001" customHeight="1" thickBot="1">
      <c r="A35" s="295"/>
      <c r="B35" s="298"/>
      <c r="C35" s="303"/>
      <c r="D35" s="304"/>
      <c r="E35" s="71"/>
      <c r="F35" s="253"/>
      <c r="G35" s="308"/>
      <c r="H35" s="72"/>
      <c r="I35" s="53" t="s">
        <v>88</v>
      </c>
      <c r="J35" s="84"/>
      <c r="K35" s="84"/>
      <c r="L35" s="54"/>
      <c r="M35" s="88"/>
      <c r="N35" s="8"/>
      <c r="O35" s="8"/>
    </row>
    <row r="36" spans="1:15" ht="20.100000000000001" customHeight="1">
      <c r="A36" s="293">
        <v>2</v>
      </c>
      <c r="B36" s="296"/>
      <c r="C36" s="299"/>
      <c r="D36" s="300"/>
      <c r="E36" s="71"/>
      <c r="F36" s="253"/>
      <c r="G36" s="308"/>
      <c r="H36" s="72"/>
      <c r="I36" s="53" t="s">
        <v>33</v>
      </c>
      <c r="J36" s="84"/>
      <c r="K36" s="84"/>
      <c r="L36" s="54"/>
      <c r="M36" s="88"/>
      <c r="N36" s="9"/>
      <c r="O36" s="9"/>
    </row>
    <row r="37" spans="1:15" ht="20.100000000000001" customHeight="1">
      <c r="A37" s="294"/>
      <c r="B37" s="297"/>
      <c r="C37" s="301"/>
      <c r="D37" s="302"/>
      <c r="E37" s="71"/>
      <c r="F37" s="253"/>
      <c r="G37" s="308"/>
      <c r="H37" s="72"/>
      <c r="I37" s="53" t="s">
        <v>36</v>
      </c>
      <c r="J37" s="84"/>
      <c r="K37" s="84"/>
      <c r="L37" s="54"/>
      <c r="M37" s="88"/>
      <c r="N37" s="9"/>
      <c r="O37" s="9"/>
    </row>
    <row r="38" spans="1:15" ht="20.100000000000001" customHeight="1" thickBot="1">
      <c r="A38" s="295"/>
      <c r="B38" s="298"/>
      <c r="C38" s="303"/>
      <c r="D38" s="304"/>
      <c r="E38" s="71"/>
      <c r="F38" s="253"/>
      <c r="G38" s="308"/>
      <c r="H38" s="72"/>
      <c r="I38" s="53" t="s">
        <v>43</v>
      </c>
      <c r="J38" s="84"/>
      <c r="K38" s="84"/>
      <c r="L38" s="54"/>
      <c r="M38" s="88"/>
      <c r="N38" s="8"/>
    </row>
    <row r="39" spans="1:15" ht="20.100000000000001" customHeight="1">
      <c r="A39" s="76"/>
      <c r="B39" s="296"/>
      <c r="C39" s="306"/>
      <c r="D39" s="307"/>
      <c r="F39" s="253"/>
      <c r="G39" s="308"/>
      <c r="H39" s="18"/>
      <c r="I39" s="53" t="s">
        <v>96</v>
      </c>
      <c r="J39" s="84"/>
      <c r="K39" s="84"/>
      <c r="L39" s="54"/>
      <c r="M39" s="88"/>
      <c r="N39" s="8"/>
    </row>
    <row r="40" spans="1:15" ht="20.100000000000001" customHeight="1" thickBot="1">
      <c r="A40" s="76">
        <v>3</v>
      </c>
      <c r="B40" s="297"/>
      <c r="C40" s="309"/>
      <c r="D40" s="310"/>
      <c r="F40" s="311"/>
      <c r="G40" s="312"/>
      <c r="H40" s="74"/>
      <c r="I40" s="53" t="s">
        <v>95</v>
      </c>
      <c r="J40" s="84"/>
      <c r="K40" s="84"/>
      <c r="L40" s="54"/>
      <c r="M40" s="88"/>
      <c r="N40" s="8"/>
    </row>
    <row r="41" spans="1:15" ht="20.100000000000001" customHeight="1" thickBot="1">
      <c r="A41" s="76"/>
      <c r="B41" s="298"/>
      <c r="C41" s="303"/>
      <c r="D41" s="304"/>
      <c r="H41" s="18"/>
      <c r="I41" s="53" t="s">
        <v>152</v>
      </c>
      <c r="J41" s="84"/>
      <c r="K41" s="84"/>
      <c r="L41" s="54"/>
      <c r="M41" s="88"/>
      <c r="N41" s="8"/>
    </row>
    <row r="42" spans="1:15" ht="20.100000000000001" customHeight="1">
      <c r="A42" s="293">
        <v>3</v>
      </c>
      <c r="B42" s="296"/>
      <c r="C42" s="299"/>
      <c r="D42" s="300"/>
      <c r="H42" s="18"/>
      <c r="I42" s="53" t="s">
        <v>92</v>
      </c>
      <c r="J42" s="84"/>
      <c r="K42" s="84"/>
      <c r="L42" s="54"/>
      <c r="M42" s="88"/>
      <c r="N42" s="8"/>
    </row>
    <row r="43" spans="1:15" ht="18">
      <c r="A43" s="294"/>
      <c r="B43" s="297"/>
      <c r="C43" s="301"/>
      <c r="D43" s="302"/>
      <c r="F43" s="5" t="s">
        <v>4</v>
      </c>
      <c r="G43" s="61"/>
      <c r="H43" s="18"/>
      <c r="I43" s="53" t="s">
        <v>37</v>
      </c>
      <c r="J43" s="84"/>
      <c r="K43" s="84"/>
      <c r="L43" s="54"/>
      <c r="M43" s="88"/>
      <c r="N43" s="8"/>
    </row>
    <row r="44" spans="1:15" ht="18.75" thickBot="1">
      <c r="A44" s="295"/>
      <c r="B44" s="298"/>
      <c r="C44" s="303"/>
      <c r="D44" s="304"/>
      <c r="F44" s="5" t="s">
        <v>5</v>
      </c>
      <c r="G44" s="61"/>
      <c r="H44" s="18"/>
      <c r="I44" s="53" t="s">
        <v>40</v>
      </c>
      <c r="J44" s="84"/>
      <c r="K44" s="84"/>
      <c r="L44" s="54"/>
      <c r="M44" s="88"/>
      <c r="N44" s="8"/>
    </row>
    <row r="45" spans="1:15" ht="18">
      <c r="A45" s="75"/>
      <c r="B45" s="75"/>
      <c r="C45" s="305"/>
      <c r="D45" s="305"/>
      <c r="F45" s="4" t="s">
        <v>9</v>
      </c>
      <c r="H45" s="18"/>
      <c r="I45" s="53"/>
      <c r="J45" s="84"/>
      <c r="K45" s="84"/>
      <c r="L45" s="54"/>
      <c r="M45" s="88"/>
      <c r="N45" s="8"/>
    </row>
    <row r="46" spans="1:15" ht="18">
      <c r="A46" s="22"/>
      <c r="B46" s="22"/>
      <c r="C46" s="290"/>
      <c r="D46" s="290"/>
      <c r="I46" s="56"/>
      <c r="J46" s="84"/>
      <c r="K46" s="84"/>
      <c r="L46" s="54"/>
      <c r="M46" s="88"/>
      <c r="N46" s="8"/>
    </row>
    <row r="47" spans="1:15" ht="20.100000000000001" customHeight="1" thickBot="1">
      <c r="A47" s="22"/>
      <c r="B47" s="22"/>
      <c r="C47" s="290"/>
      <c r="D47" s="290"/>
      <c r="I47" s="57"/>
      <c r="J47" s="85"/>
      <c r="K47" s="85"/>
      <c r="L47" s="58"/>
      <c r="M47" s="89"/>
      <c r="N47" s="8"/>
    </row>
    <row r="48" spans="1:15" ht="18.75" thickBot="1">
      <c r="A48" s="16"/>
      <c r="B48" s="21"/>
      <c r="C48" s="22"/>
      <c r="D48" s="22"/>
      <c r="J48" s="39"/>
      <c r="K48" s="40"/>
      <c r="L48" s="41"/>
      <c r="M48" s="42"/>
      <c r="N48" s="43" t="s">
        <v>45</v>
      </c>
    </row>
    <row r="49" spans="1:15" ht="21" thickBot="1">
      <c r="C49" s="2"/>
      <c r="D49" s="1"/>
      <c r="I49" s="14" t="s">
        <v>3</v>
      </c>
      <c r="J49" s="291"/>
      <c r="K49" s="292"/>
      <c r="L49" s="44"/>
      <c r="M49" s="45">
        <f>SUM(M17:M48)</f>
        <v>0</v>
      </c>
      <c r="N49" s="46"/>
      <c r="O49" s="2"/>
    </row>
    <row r="50" spans="1:15" ht="16.5" thickBot="1">
      <c r="B50" s="2"/>
      <c r="C50" s="1"/>
      <c r="F50" s="6"/>
      <c r="G50" s="2"/>
      <c r="H50" s="2"/>
      <c r="I50" s="2"/>
      <c r="J50" s="2"/>
      <c r="K50" s="2"/>
      <c r="L50" s="2"/>
      <c r="M50" s="2"/>
      <c r="N50" s="2"/>
    </row>
    <row r="51" spans="1:15" ht="18.75" thickBot="1">
      <c r="A51">
        <v>1</v>
      </c>
      <c r="B51" s="1"/>
      <c r="C51" s="2"/>
      <c r="D51" s="2"/>
      <c r="F51" s="19"/>
      <c r="I51" s="29" t="s">
        <v>27</v>
      </c>
      <c r="J51" s="30" t="s">
        <v>28</v>
      </c>
      <c r="K51" s="28"/>
      <c r="L51" s="2"/>
      <c r="M51" s="47"/>
      <c r="N51" s="2"/>
      <c r="O51" s="2"/>
    </row>
    <row r="52" spans="1:15" ht="15">
      <c r="A52" s="1">
        <v>2</v>
      </c>
      <c r="B52" s="1"/>
      <c r="C52" s="2"/>
      <c r="D52" s="2"/>
      <c r="G52" s="20"/>
      <c r="H52" s="2"/>
      <c r="I52" s="2"/>
      <c r="J52" s="2"/>
      <c r="K52" s="2"/>
      <c r="L52" s="2"/>
      <c r="M52" s="2"/>
      <c r="N52" s="2"/>
      <c r="O52" s="2"/>
    </row>
    <row r="53" spans="1:15" ht="20.100000000000001" customHeight="1">
      <c r="A53" s="1">
        <v>3</v>
      </c>
      <c r="B53" s="1"/>
      <c r="C53" s="2"/>
      <c r="G53" s="20"/>
      <c r="H53" s="2"/>
      <c r="I53" s="2"/>
      <c r="J53" s="2"/>
      <c r="M53" s="6"/>
      <c r="N53" s="2"/>
      <c r="O53" s="2"/>
    </row>
    <row r="54" spans="1:15" ht="20.100000000000001" customHeight="1">
      <c r="A54" s="1">
        <v>4</v>
      </c>
      <c r="B54" s="1"/>
      <c r="C54" s="2"/>
      <c r="D54" s="81" t="s">
        <v>101</v>
      </c>
      <c r="H54" s="2"/>
      <c r="I54" s="16"/>
      <c r="J54" s="16"/>
      <c r="K54" s="16"/>
      <c r="L54" s="16"/>
      <c r="M54" s="6"/>
      <c r="N54" s="2"/>
      <c r="O54" s="2"/>
    </row>
    <row r="55" spans="1:15" ht="45" customHeight="1">
      <c r="A55" s="1"/>
      <c r="B55" s="1"/>
      <c r="C55" s="2"/>
      <c r="D55" s="81" t="s">
        <v>102</v>
      </c>
      <c r="F55" s="19"/>
      <c r="H55" s="2"/>
      <c r="I55" s="3"/>
      <c r="J55" s="3"/>
      <c r="K55" s="7"/>
      <c r="L55" s="7"/>
      <c r="M55" s="7"/>
      <c r="N55" s="2"/>
      <c r="O55" s="2"/>
    </row>
    <row r="56" spans="1:15" ht="15.75">
      <c r="A56" s="1">
        <v>1</v>
      </c>
      <c r="B56" s="19"/>
      <c r="D56" s="81" t="s">
        <v>103</v>
      </c>
      <c r="G56" s="19"/>
      <c r="H56" s="2"/>
    </row>
    <row r="57" spans="1:15" ht="15">
      <c r="A57" s="1">
        <v>2</v>
      </c>
      <c r="B57" s="19"/>
      <c r="D57" s="81" t="s">
        <v>104</v>
      </c>
      <c r="F57">
        <v>2</v>
      </c>
      <c r="G57" s="19"/>
      <c r="H57" s="2"/>
    </row>
    <row r="58" spans="1:15" ht="15">
      <c r="A58" s="1">
        <v>3</v>
      </c>
      <c r="B58" s="19"/>
      <c r="D58" s="81" t="s">
        <v>105</v>
      </c>
      <c r="H58" s="2"/>
    </row>
    <row r="59" spans="1:15" ht="15">
      <c r="D59" s="81" t="s">
        <v>106</v>
      </c>
    </row>
    <row r="60" spans="1:15" ht="15">
      <c r="D60" s="81" t="s">
        <v>107</v>
      </c>
      <c r="H60" s="16"/>
    </row>
    <row r="61" spans="1:15" ht="15.75">
      <c r="D61" s="81" t="s">
        <v>108</v>
      </c>
      <c r="H61" s="4"/>
    </row>
    <row r="62" spans="1:15" ht="15">
      <c r="D62" s="81" t="s">
        <v>109</v>
      </c>
    </row>
    <row r="63" spans="1:15" ht="15">
      <c r="D63" s="81" t="s">
        <v>110</v>
      </c>
    </row>
    <row r="64" spans="1:15" ht="15">
      <c r="D64" s="81" t="s">
        <v>111</v>
      </c>
    </row>
    <row r="65" spans="4:5" ht="15">
      <c r="E65" s="81" t="s">
        <v>112</v>
      </c>
    </row>
    <row r="66" spans="4:5" ht="15">
      <c r="D66" s="81" t="s">
        <v>113</v>
      </c>
    </row>
    <row r="67" spans="4:5" ht="15">
      <c r="E67" s="81" t="s">
        <v>114</v>
      </c>
    </row>
    <row r="68" spans="4:5" ht="15">
      <c r="E68" s="81" t="s">
        <v>115</v>
      </c>
    </row>
  </sheetData>
  <sheetProtection selectLockedCells="1"/>
  <mergeCells count="71">
    <mergeCell ref="J12:K12"/>
    <mergeCell ref="A1:M1"/>
    <mergeCell ref="E4:I4"/>
    <mergeCell ref="A6:C7"/>
    <mergeCell ref="D6:E7"/>
    <mergeCell ref="I6:J7"/>
    <mergeCell ref="K6:M7"/>
    <mergeCell ref="L8:M8"/>
    <mergeCell ref="A9:C9"/>
    <mergeCell ref="D9:E9"/>
    <mergeCell ref="I10:K10"/>
    <mergeCell ref="I11:K11"/>
    <mergeCell ref="J15:K15"/>
    <mergeCell ref="A16:D16"/>
    <mergeCell ref="C17:D17"/>
    <mergeCell ref="A18:A20"/>
    <mergeCell ref="B18:B20"/>
    <mergeCell ref="C18:D18"/>
    <mergeCell ref="C19:D19"/>
    <mergeCell ref="C20:D20"/>
    <mergeCell ref="A21:A23"/>
    <mergeCell ref="B21:B23"/>
    <mergeCell ref="C21:D21"/>
    <mergeCell ref="F21:G21"/>
    <mergeCell ref="C22:D22"/>
    <mergeCell ref="C23:D23"/>
    <mergeCell ref="A27:A29"/>
    <mergeCell ref="B27:B29"/>
    <mergeCell ref="C27:D27"/>
    <mergeCell ref="C28:D28"/>
    <mergeCell ref="C29:D29"/>
    <mergeCell ref="A24:A26"/>
    <mergeCell ref="B24:B26"/>
    <mergeCell ref="C24:D24"/>
    <mergeCell ref="C25:D25"/>
    <mergeCell ref="C26:D26"/>
    <mergeCell ref="A31:D31"/>
    <mergeCell ref="F31:G31"/>
    <mergeCell ref="C32:D32"/>
    <mergeCell ref="F32:G32"/>
    <mergeCell ref="A33:A35"/>
    <mergeCell ref="B33:B35"/>
    <mergeCell ref="C33:D33"/>
    <mergeCell ref="F33:G33"/>
    <mergeCell ref="C34:D34"/>
    <mergeCell ref="F34:G34"/>
    <mergeCell ref="C35:D35"/>
    <mergeCell ref="F35:G35"/>
    <mergeCell ref="A36:A38"/>
    <mergeCell ref="B36:B38"/>
    <mergeCell ref="C36:D36"/>
    <mergeCell ref="F36:G36"/>
    <mergeCell ref="C37:D37"/>
    <mergeCell ref="F37:G37"/>
    <mergeCell ref="C38:D38"/>
    <mergeCell ref="F38:G38"/>
    <mergeCell ref="B39:B41"/>
    <mergeCell ref="C39:D39"/>
    <mergeCell ref="F39:G39"/>
    <mergeCell ref="C40:D40"/>
    <mergeCell ref="F40:G40"/>
    <mergeCell ref="C41:D41"/>
    <mergeCell ref="C46:D46"/>
    <mergeCell ref="C47:D47"/>
    <mergeCell ref="J49:K49"/>
    <mergeCell ref="A42:A44"/>
    <mergeCell ref="B42:B44"/>
    <mergeCell ref="C42:D42"/>
    <mergeCell ref="C43:D43"/>
    <mergeCell ref="C44:D44"/>
    <mergeCell ref="C45:D45"/>
  </mergeCells>
  <printOptions horizontalCentered="1"/>
  <pageMargins left="0.11811023622047245" right="0.11811023622047245" top="0.18" bottom="0.16" header="0.15748031496062992" footer="0.13"/>
  <pageSetup paperSize="9" scale="60" orientation="landscape" r:id="rId1"/>
  <headerFooter alignWithMargins="0"/>
  <rowBreaks count="1" manualBreakCount="1">
    <brk id="53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מידע!$E$12:$E$15</xm:f>
          </x14:formula1>
          <xm:sqref>D4</xm:sqref>
        </x14:dataValidation>
        <x14:dataValidation type="list" allowBlank="1" showInputMessage="1" showErrorMessage="1">
          <x14:formula1>
            <xm:f>מידע!$C$3:$C$60</xm:f>
          </x14:formula1>
          <xm:sqref>E4:I4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A17" sqref="A17:XFD37"/>
    </sheetView>
  </sheetViews>
  <sheetFormatPr defaultRowHeight="12.75"/>
  <sheetData/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O9" sqref="O9"/>
    </sheetView>
  </sheetViews>
  <sheetFormatPr defaultRowHeight="12.7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65"/>
  <sheetViews>
    <sheetView rightToLeft="1" topLeftCell="A2" workbookViewId="0">
      <selection activeCell="E57" sqref="E57"/>
    </sheetView>
  </sheetViews>
  <sheetFormatPr defaultRowHeight="12.75"/>
  <cols>
    <col min="3" max="3" width="25.85546875" customWidth="1"/>
    <col min="5" max="5" width="12.42578125" customWidth="1"/>
    <col min="11" max="11" width="11.140625" customWidth="1"/>
  </cols>
  <sheetData>
    <row r="3" spans="2:11">
      <c r="B3" s="19"/>
      <c r="C3" s="67"/>
    </row>
    <row r="4" spans="2:11" ht="15">
      <c r="B4" s="19"/>
      <c r="C4" s="67" t="s">
        <v>52</v>
      </c>
      <c r="K4" s="188" t="s">
        <v>21</v>
      </c>
    </row>
    <row r="5" spans="2:11">
      <c r="C5" s="67" t="s">
        <v>48</v>
      </c>
      <c r="K5" s="189" t="s">
        <v>881</v>
      </c>
    </row>
    <row r="6" spans="2:11">
      <c r="C6" s="67" t="s">
        <v>49</v>
      </c>
    </row>
    <row r="7" spans="2:11">
      <c r="C7" s="67" t="s">
        <v>50</v>
      </c>
    </row>
    <row r="8" spans="2:11" ht="18">
      <c r="C8" s="67" t="s">
        <v>51</v>
      </c>
      <c r="G8" s="201" t="s">
        <v>903</v>
      </c>
    </row>
    <row r="9" spans="2:11" ht="18">
      <c r="C9" s="67" t="s">
        <v>47</v>
      </c>
      <c r="G9" s="201" t="s">
        <v>41</v>
      </c>
    </row>
    <row r="10" spans="2:11" ht="18">
      <c r="C10" s="67" t="s">
        <v>53</v>
      </c>
      <c r="G10" s="201" t="s">
        <v>91</v>
      </c>
    </row>
    <row r="11" spans="2:11" ht="18">
      <c r="C11" s="67" t="s">
        <v>54</v>
      </c>
      <c r="G11" s="201" t="s">
        <v>155</v>
      </c>
    </row>
    <row r="12" spans="2:11" ht="18">
      <c r="C12" s="67" t="s">
        <v>55</v>
      </c>
      <c r="G12" s="201" t="s">
        <v>44</v>
      </c>
    </row>
    <row r="13" spans="2:11" ht="18">
      <c r="C13" s="67" t="s">
        <v>56</v>
      </c>
      <c r="E13" s="67" t="s">
        <v>32</v>
      </c>
      <c r="G13" s="201" t="s">
        <v>905</v>
      </c>
    </row>
    <row r="14" spans="2:11" ht="18">
      <c r="C14" s="67" t="s">
        <v>57</v>
      </c>
      <c r="D14" s="67"/>
      <c r="E14" s="67" t="s">
        <v>82</v>
      </c>
      <c r="G14" s="201" t="s">
        <v>89</v>
      </c>
    </row>
    <row r="15" spans="2:11" ht="18">
      <c r="C15" s="67" t="s">
        <v>58</v>
      </c>
      <c r="E15" s="67" t="s">
        <v>31</v>
      </c>
      <c r="G15" s="201" t="s">
        <v>39</v>
      </c>
    </row>
    <row r="16" spans="2:11" ht="18">
      <c r="C16" s="67" t="s">
        <v>59</v>
      </c>
      <c r="E16" s="67" t="s">
        <v>117</v>
      </c>
      <c r="G16" s="201" t="s">
        <v>99</v>
      </c>
    </row>
    <row r="17" spans="3:7" ht="18">
      <c r="C17" s="67" t="s">
        <v>60</v>
      </c>
      <c r="E17" s="67" t="s">
        <v>118</v>
      </c>
      <c r="G17" s="201" t="s">
        <v>38</v>
      </c>
    </row>
    <row r="18" spans="3:7" ht="18">
      <c r="C18" s="67" t="s">
        <v>61</v>
      </c>
      <c r="E18" s="67" t="s">
        <v>882</v>
      </c>
      <c r="G18" s="201" t="s">
        <v>42</v>
      </c>
    </row>
    <row r="19" spans="3:7" ht="18">
      <c r="C19" s="67" t="s">
        <v>62</v>
      </c>
      <c r="E19" s="67" t="s">
        <v>902</v>
      </c>
      <c r="G19" s="201" t="s">
        <v>34</v>
      </c>
    </row>
    <row r="20" spans="3:7" ht="18">
      <c r="C20" s="67" t="s">
        <v>63</v>
      </c>
      <c r="E20" s="67" t="s">
        <v>931</v>
      </c>
      <c r="G20" s="201" t="s">
        <v>98</v>
      </c>
    </row>
    <row r="21" spans="3:7" ht="18">
      <c r="C21" s="67" t="s">
        <v>64</v>
      </c>
      <c r="G21" s="201" t="s">
        <v>100</v>
      </c>
    </row>
    <row r="22" spans="3:7" ht="18">
      <c r="C22" s="67" t="s">
        <v>65</v>
      </c>
      <c r="G22" s="201" t="s">
        <v>90</v>
      </c>
    </row>
    <row r="23" spans="3:7" ht="18">
      <c r="C23" s="67" t="s">
        <v>66</v>
      </c>
      <c r="G23" s="201" t="s">
        <v>35</v>
      </c>
    </row>
    <row r="24" spans="3:7" ht="18">
      <c r="C24" s="67" t="s">
        <v>69</v>
      </c>
      <c r="G24" s="201" t="s">
        <v>906</v>
      </c>
    </row>
    <row r="25" spans="3:7" ht="18">
      <c r="C25" s="67" t="s">
        <v>913</v>
      </c>
      <c r="G25" s="241" t="s">
        <v>938</v>
      </c>
    </row>
    <row r="26" spans="3:7" ht="18">
      <c r="C26" s="67" t="s">
        <v>67</v>
      </c>
      <c r="G26" s="201" t="s">
        <v>33</v>
      </c>
    </row>
    <row r="27" spans="3:7" ht="18">
      <c r="C27" s="67" t="s">
        <v>68</v>
      </c>
      <c r="G27" s="201" t="s">
        <v>36</v>
      </c>
    </row>
    <row r="28" spans="3:7" ht="18">
      <c r="C28" s="67" t="s">
        <v>883</v>
      </c>
      <c r="G28" s="201" t="s">
        <v>96</v>
      </c>
    </row>
    <row r="29" spans="3:7" ht="18">
      <c r="C29" s="67" t="s">
        <v>80</v>
      </c>
      <c r="G29" s="201" t="s">
        <v>95</v>
      </c>
    </row>
    <row r="30" spans="3:7" ht="18">
      <c r="C30" s="67" t="s">
        <v>116</v>
      </c>
      <c r="G30" s="201" t="s">
        <v>907</v>
      </c>
    </row>
    <row r="31" spans="3:7" ht="18">
      <c r="C31" s="67" t="s">
        <v>75</v>
      </c>
      <c r="G31" s="201" t="s">
        <v>152</v>
      </c>
    </row>
    <row r="32" spans="3:7" ht="18">
      <c r="C32" s="67" t="s">
        <v>77</v>
      </c>
      <c r="G32" s="201" t="s">
        <v>92</v>
      </c>
    </row>
    <row r="33" spans="3:13" ht="18">
      <c r="C33" s="67" t="s">
        <v>916</v>
      </c>
      <c r="G33" s="201" t="s">
        <v>40</v>
      </c>
      <c r="M33" s="53" t="s">
        <v>92</v>
      </c>
    </row>
    <row r="34" spans="3:13" ht="18.75" thickBot="1">
      <c r="C34" s="67" t="s">
        <v>70</v>
      </c>
      <c r="G34" s="201" t="s">
        <v>908</v>
      </c>
      <c r="M34" s="107" t="s">
        <v>758</v>
      </c>
    </row>
    <row r="35" spans="3:13" ht="18">
      <c r="C35" s="67" t="s">
        <v>71</v>
      </c>
      <c r="G35" s="90" t="s">
        <v>151</v>
      </c>
      <c r="M35" s="53" t="s">
        <v>37</v>
      </c>
    </row>
    <row r="36" spans="3:13" ht="18">
      <c r="C36" s="67" t="s">
        <v>912</v>
      </c>
      <c r="G36" s="91" t="s">
        <v>159</v>
      </c>
      <c r="M36" s="53" t="s">
        <v>40</v>
      </c>
    </row>
    <row r="37" spans="3:13" ht="18">
      <c r="C37" s="67" t="s">
        <v>72</v>
      </c>
      <c r="G37" s="91" t="s">
        <v>160</v>
      </c>
      <c r="K37" s="201" t="s">
        <v>903</v>
      </c>
    </row>
    <row r="38" spans="3:13" ht="18">
      <c r="C38" s="67" t="s">
        <v>920</v>
      </c>
      <c r="G38" s="91" t="s">
        <v>161</v>
      </c>
      <c r="K38" s="201" t="s">
        <v>41</v>
      </c>
      <c r="M38" s="91" t="s">
        <v>156</v>
      </c>
    </row>
    <row r="39" spans="3:13" ht="18">
      <c r="C39" s="67" t="s">
        <v>73</v>
      </c>
      <c r="G39" s="201" t="s">
        <v>909</v>
      </c>
      <c r="K39" s="201" t="s">
        <v>91</v>
      </c>
      <c r="M39" s="91" t="s">
        <v>157</v>
      </c>
    </row>
    <row r="40" spans="3:13" ht="18">
      <c r="C40" s="67" t="s">
        <v>74</v>
      </c>
      <c r="G40" s="91" t="s">
        <v>163</v>
      </c>
      <c r="K40" s="201" t="s">
        <v>155</v>
      </c>
    </row>
    <row r="41" spans="3:13" ht="18">
      <c r="C41" s="67" t="s">
        <v>76</v>
      </c>
      <c r="G41" s="91" t="s">
        <v>165</v>
      </c>
      <c r="K41" s="201" t="s">
        <v>44</v>
      </c>
      <c r="M41" s="91" t="s">
        <v>162</v>
      </c>
    </row>
    <row r="42" spans="3:13" ht="18">
      <c r="C42" s="67" t="s">
        <v>81</v>
      </c>
      <c r="G42" s="91" t="s">
        <v>166</v>
      </c>
      <c r="K42" s="201" t="s">
        <v>905</v>
      </c>
    </row>
    <row r="43" spans="3:13" ht="18">
      <c r="C43" s="67" t="s">
        <v>78</v>
      </c>
      <c r="G43" s="91" t="s">
        <v>167</v>
      </c>
      <c r="K43" s="201" t="s">
        <v>89</v>
      </c>
      <c r="M43" s="91" t="s">
        <v>164</v>
      </c>
    </row>
    <row r="44" spans="3:13" ht="18">
      <c r="C44" s="67" t="s">
        <v>914</v>
      </c>
      <c r="G44" s="91" t="s">
        <v>168</v>
      </c>
      <c r="K44" s="201" t="s">
        <v>39</v>
      </c>
    </row>
    <row r="45" spans="3:13" ht="18">
      <c r="C45" s="67" t="s">
        <v>918</v>
      </c>
      <c r="G45" s="91" t="s">
        <v>154</v>
      </c>
      <c r="K45" s="201" t="s">
        <v>99</v>
      </c>
    </row>
    <row r="46" spans="3:13" ht="18">
      <c r="C46" s="67" t="s">
        <v>919</v>
      </c>
      <c r="G46" s="91" t="s">
        <v>169</v>
      </c>
      <c r="K46" s="201" t="s">
        <v>38</v>
      </c>
    </row>
    <row r="47" spans="3:13" ht="18">
      <c r="C47" s="67" t="s">
        <v>915</v>
      </c>
      <c r="G47" s="91" t="s">
        <v>170</v>
      </c>
      <c r="K47" s="201" t="s">
        <v>42</v>
      </c>
    </row>
    <row r="48" spans="3:13" ht="18">
      <c r="C48" s="67" t="s">
        <v>79</v>
      </c>
      <c r="G48" s="91" t="s">
        <v>862</v>
      </c>
      <c r="K48" s="201" t="s">
        <v>34</v>
      </c>
    </row>
    <row r="49" spans="3:14" ht="18">
      <c r="C49" s="67" t="s">
        <v>917</v>
      </c>
      <c r="G49" s="91" t="s">
        <v>863</v>
      </c>
      <c r="K49" s="201" t="s">
        <v>98</v>
      </c>
    </row>
    <row r="50" spans="3:14" ht="18">
      <c r="C50" s="67" t="s">
        <v>864</v>
      </c>
      <c r="G50" s="91" t="s">
        <v>172</v>
      </c>
      <c r="K50" s="201" t="s">
        <v>100</v>
      </c>
    </row>
    <row r="51" spans="3:14" ht="18">
      <c r="C51" s="67" t="s">
        <v>865</v>
      </c>
      <c r="G51" s="91" t="s">
        <v>173</v>
      </c>
      <c r="K51" s="201" t="s">
        <v>90</v>
      </c>
    </row>
    <row r="52" spans="3:14" ht="18">
      <c r="C52" s="67" t="s">
        <v>866</v>
      </c>
      <c r="G52" s="67" t="s">
        <v>911</v>
      </c>
      <c r="K52" s="201" t="s">
        <v>35</v>
      </c>
    </row>
    <row r="53" spans="3:14" ht="18">
      <c r="C53" s="67" t="s">
        <v>867</v>
      </c>
      <c r="G53" s="91" t="s">
        <v>175</v>
      </c>
      <c r="K53" s="201" t="s">
        <v>906</v>
      </c>
      <c r="N53" s="91" t="s">
        <v>171</v>
      </c>
    </row>
    <row r="54" spans="3:14" ht="18">
      <c r="C54" s="67" t="s">
        <v>868</v>
      </c>
      <c r="G54" s="91" t="s">
        <v>176</v>
      </c>
      <c r="K54" s="201" t="s">
        <v>33</v>
      </c>
    </row>
    <row r="55" spans="3:14" ht="18">
      <c r="C55" s="67" t="s">
        <v>869</v>
      </c>
      <c r="G55" s="201" t="s">
        <v>910</v>
      </c>
      <c r="K55" s="201" t="s">
        <v>36</v>
      </c>
    </row>
    <row r="56" spans="3:14" ht="18">
      <c r="C56" s="67" t="s">
        <v>870</v>
      </c>
      <c r="G56" s="91" t="s">
        <v>177</v>
      </c>
      <c r="K56" s="201" t="s">
        <v>96</v>
      </c>
    </row>
    <row r="57" spans="3:14" ht="18">
      <c r="C57" s="67" t="s">
        <v>871</v>
      </c>
      <c r="G57" s="91" t="s">
        <v>178</v>
      </c>
      <c r="K57" s="201" t="s">
        <v>95</v>
      </c>
      <c r="N57" s="91" t="s">
        <v>174</v>
      </c>
    </row>
    <row r="58" spans="3:14" ht="18">
      <c r="C58" s="67" t="s">
        <v>935</v>
      </c>
      <c r="G58" s="1" t="s">
        <v>909</v>
      </c>
      <c r="K58" s="201" t="s">
        <v>907</v>
      </c>
    </row>
    <row r="59" spans="3:14" ht="18">
      <c r="C59" s="67" t="s">
        <v>900</v>
      </c>
      <c r="G59" s="240" t="s">
        <v>158</v>
      </c>
      <c r="K59" s="201" t="s">
        <v>152</v>
      </c>
      <c r="N59" s="91" t="s">
        <v>179</v>
      </c>
    </row>
    <row r="60" spans="3:14" ht="18">
      <c r="C60" s="67" t="s">
        <v>901</v>
      </c>
      <c r="G60" s="241" t="s">
        <v>939</v>
      </c>
      <c r="K60" s="201" t="s">
        <v>92</v>
      </c>
    </row>
    <row r="61" spans="3:14" ht="18">
      <c r="C61" s="67" t="s">
        <v>928</v>
      </c>
      <c r="K61" s="201" t="s">
        <v>40</v>
      </c>
    </row>
    <row r="62" spans="3:14">
      <c r="C62" s="67" t="s">
        <v>932</v>
      </c>
    </row>
    <row r="63" spans="3:14">
      <c r="C63" s="67" t="s">
        <v>933</v>
      </c>
    </row>
    <row r="64" spans="3:14">
      <c r="C64" s="67" t="s">
        <v>934</v>
      </c>
    </row>
    <row r="65" spans="3:3">
      <c r="C65" s="67" t="s">
        <v>929</v>
      </c>
    </row>
  </sheetData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J26" sqref="J26"/>
    </sheetView>
  </sheetViews>
  <sheetFormatPr defaultRowHeight="12.75"/>
  <sheetData>
    <row r="1" spans="1:1">
      <c r="A1" s="67" t="s">
        <v>921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11</vt:i4>
      </vt:variant>
      <vt:variant>
        <vt:lpstr>טווחים בעלי שם</vt:lpstr>
      </vt:variant>
      <vt:variant>
        <vt:i4>3</vt:i4>
      </vt:variant>
    </vt:vector>
  </HeadingPairs>
  <TitlesOfParts>
    <vt:vector size="14" baseType="lpstr">
      <vt:lpstr>גיליון6</vt:lpstr>
      <vt:lpstr>משתתפים</vt:lpstr>
      <vt:lpstr>טופס דיווח תחרות מחשב  </vt:lpstr>
      <vt:lpstr>טופס דיווח תחרות ידני</vt:lpstr>
      <vt:lpstr>זוכים</vt:lpstr>
      <vt:lpstr>רנקינג סופי שוויצרית</vt:lpstr>
      <vt:lpstr>נוק אאוט</vt:lpstr>
      <vt:lpstr>מידע</vt:lpstr>
      <vt:lpstr>נוהל</vt:lpstr>
      <vt:lpstr>הערות</vt:lpstr>
      <vt:lpstr>גיליון5</vt:lpstr>
      <vt:lpstr>'טופס דיווח תחרות ידני'!WPrint_Area_W</vt:lpstr>
      <vt:lpstr>'טופס דיווח תחרות מחשב  '!WPrint_Area_W</vt:lpstr>
      <vt:lpstr>משתתפים!WPrint_Area_W</vt:lpstr>
    </vt:vector>
  </TitlesOfParts>
  <Company>OAC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מנהל</dc:creator>
  <cp:lastModifiedBy>Salon</cp:lastModifiedBy>
  <cp:lastPrinted>2020-02-20T13:43:40Z</cp:lastPrinted>
  <dcterms:created xsi:type="dcterms:W3CDTF">2010-02-06T10:41:35Z</dcterms:created>
  <dcterms:modified xsi:type="dcterms:W3CDTF">2020-02-20T15:05:34Z</dcterms:modified>
</cp:coreProperties>
</file>